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2021\A-F-2-2021 implanty\"/>
    </mc:Choice>
  </mc:AlternateContent>
  <xr:revisionPtr revIDLastSave="0" documentId="13_ncr:1_{012C3AF3-0D7F-4DC9-A3C2-5C026A8273CC}" xr6:coauthVersionLast="46" xr6:coauthVersionMax="46" xr10:uidLastSave="{00000000-0000-0000-0000-000000000000}"/>
  <bookViews>
    <workbookView xWindow="-120" yWindow="-120" windowWidth="29040" windowHeight="17640" tabRatio="729" activeTab="11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odsumowanie" sheetId="18" r:id="rId18"/>
  </sheets>
  <definedNames>
    <definedName name="OLE_LINK2" localSheetId="0">'Pakiet 1'!$A$74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2" l="1"/>
  <c r="E7" i="16"/>
  <c r="C7" i="16"/>
  <c r="G4" i="16"/>
  <c r="H7" i="16" s="1"/>
  <c r="B10" i="16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C18" i="15"/>
  <c r="G17" i="15"/>
  <c r="C17" i="15"/>
  <c r="F15" i="15"/>
  <c r="G14" i="15"/>
  <c r="G13" i="15"/>
  <c r="F13" i="15"/>
  <c r="G12" i="15"/>
  <c r="H12" i="15" s="1"/>
  <c r="G11" i="15"/>
  <c r="H11" i="15" s="1"/>
  <c r="G10" i="15"/>
  <c r="F10" i="15"/>
  <c r="F14" i="15" s="1"/>
  <c r="G9" i="15"/>
  <c r="H9" i="15" s="1"/>
  <c r="G8" i="15"/>
  <c r="H8" i="15" s="1"/>
  <c r="F8" i="15"/>
  <c r="G7" i="15"/>
  <c r="H7" i="15" s="1"/>
  <c r="H6" i="15"/>
  <c r="G6" i="15"/>
  <c r="G5" i="15"/>
  <c r="H5" i="15" s="1"/>
  <c r="G12" i="14"/>
  <c r="H12" i="14" s="1"/>
  <c r="C12" i="14"/>
  <c r="G11" i="14"/>
  <c r="B14" i="14" s="1"/>
  <c r="C11" i="14"/>
  <c r="G10" i="14"/>
  <c r="H10" i="14" s="1"/>
  <c r="G9" i="14"/>
  <c r="H9" i="14" s="1"/>
  <c r="G8" i="14"/>
  <c r="H8" i="14" s="1"/>
  <c r="G7" i="14"/>
  <c r="H7" i="14" s="1"/>
  <c r="G6" i="14"/>
  <c r="H6" i="14" s="1"/>
  <c r="G5" i="14"/>
  <c r="H5" i="14" s="1"/>
  <c r="F8" i="13"/>
  <c r="C8" i="13"/>
  <c r="G5" i="13"/>
  <c r="H5" i="13" s="1"/>
  <c r="H8" i="13" s="1"/>
  <c r="B11" i="13" s="1"/>
  <c r="C14" i="12"/>
  <c r="G13" i="12"/>
  <c r="H11" i="12"/>
  <c r="H10" i="12"/>
  <c r="H9" i="12"/>
  <c r="H8" i="12"/>
  <c r="H7" i="12"/>
  <c r="G6" i="12"/>
  <c r="H6" i="12" s="1"/>
  <c r="G8" i="11"/>
  <c r="H8" i="11" s="1"/>
  <c r="H12" i="11" s="1"/>
  <c r="G7" i="11"/>
  <c r="H7" i="11" s="1"/>
  <c r="H11" i="11" s="1"/>
  <c r="G6" i="11"/>
  <c r="H6" i="11" s="1"/>
  <c r="H10" i="11" s="1"/>
  <c r="G5" i="11"/>
  <c r="H5" i="11" s="1"/>
  <c r="H9" i="11" s="1"/>
  <c r="B15" i="11" s="1"/>
  <c r="B17" i="10"/>
  <c r="B16" i="10"/>
  <c r="B17" i="9"/>
  <c r="B16" i="9"/>
  <c r="C14" i="9"/>
  <c r="F7" i="9"/>
  <c r="B16" i="8"/>
  <c r="G13" i="8"/>
  <c r="F13" i="8"/>
  <c r="B15" i="8"/>
  <c r="C13" i="8"/>
  <c r="F9" i="7"/>
  <c r="E9" i="7"/>
  <c r="C9" i="7"/>
  <c r="G5" i="7"/>
  <c r="I5" i="7" s="1"/>
  <c r="I9" i="7" s="1"/>
  <c r="B12" i="7" s="1"/>
  <c r="F12" i="6"/>
  <c r="E12" i="6"/>
  <c r="C12" i="6"/>
  <c r="I5" i="6"/>
  <c r="I12" i="6" s="1"/>
  <c r="B15" i="6" s="1"/>
  <c r="G5" i="6"/>
  <c r="G12" i="6" s="1"/>
  <c r="B14" i="6" s="1"/>
  <c r="G5" i="5"/>
  <c r="B7" i="5" s="1"/>
  <c r="I30" i="4"/>
  <c r="I20" i="4"/>
  <c r="B23" i="4" s="1"/>
  <c r="G20" i="4"/>
  <c r="B22" i="4" s="1"/>
  <c r="F20" i="4"/>
  <c r="E20" i="4"/>
  <c r="C20" i="4"/>
  <c r="F38" i="3"/>
  <c r="C38" i="3"/>
  <c r="G5" i="3"/>
  <c r="I5" i="3" s="1"/>
  <c r="I38" i="3" s="1"/>
  <c r="B41" i="3" s="1"/>
  <c r="I95" i="2"/>
  <c r="B97" i="2" s="1"/>
  <c r="E95" i="2"/>
  <c r="B96" i="2" s="1"/>
  <c r="G111" i="1"/>
  <c r="G108" i="1"/>
  <c r="G105" i="1"/>
  <c r="G102" i="1"/>
  <c r="G99" i="1"/>
  <c r="G96" i="1"/>
  <c r="G93" i="1"/>
  <c r="G90" i="1"/>
  <c r="G87" i="1"/>
  <c r="G84" i="1"/>
  <c r="G81" i="1"/>
  <c r="G80" i="1"/>
  <c r="G77" i="1"/>
  <c r="G76" i="1"/>
  <c r="G73" i="1"/>
  <c r="G72" i="1"/>
  <c r="G71" i="1"/>
  <c r="G70" i="1"/>
  <c r="G69" i="1"/>
  <c r="G68" i="1"/>
  <c r="G67" i="1"/>
  <c r="G66" i="1"/>
  <c r="G63" i="1"/>
  <c r="G60" i="1"/>
  <c r="G59" i="1"/>
  <c r="G58" i="1"/>
  <c r="G57" i="1"/>
  <c r="G56" i="1"/>
  <c r="G55" i="1"/>
  <c r="G52" i="1"/>
  <c r="G51" i="1"/>
  <c r="G50" i="1"/>
  <c r="G49" i="1"/>
  <c r="G48" i="1"/>
  <c r="G45" i="1"/>
  <c r="G44" i="1"/>
  <c r="G41" i="1"/>
  <c r="G38" i="1"/>
  <c r="G37" i="1"/>
  <c r="G36" i="1"/>
  <c r="G33" i="1"/>
  <c r="G32" i="1"/>
  <c r="G31" i="1"/>
  <c r="G28" i="1"/>
  <c r="G27" i="1"/>
  <c r="G26" i="1"/>
  <c r="G25" i="1"/>
  <c r="G24" i="1"/>
  <c r="G23" i="1"/>
  <c r="F19" i="1"/>
  <c r="G19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H13" i="15" l="1"/>
  <c r="G8" i="13"/>
  <c r="B10" i="13" s="1"/>
  <c r="B16" i="12"/>
  <c r="H14" i="12"/>
  <c r="B17" i="12" s="1"/>
  <c r="G9" i="7"/>
  <c r="B11" i="7" s="1"/>
  <c r="G7" i="16"/>
  <c r="B9" i="16" s="1"/>
  <c r="H4" i="16"/>
  <c r="B26" i="15"/>
  <c r="H17" i="15"/>
  <c r="B27" i="15" s="1"/>
  <c r="H14" i="15"/>
  <c r="H11" i="14"/>
  <c r="B15" i="14" s="1"/>
  <c r="G10" i="11"/>
  <c r="G12" i="11"/>
  <c r="G9" i="11"/>
  <c r="G11" i="11"/>
  <c r="I5" i="5"/>
  <c r="B8" i="5" s="1"/>
  <c r="G38" i="3"/>
  <c r="B40" i="3" s="1"/>
  <c r="G112" i="1"/>
  <c r="B14" i="11" l="1"/>
</calcChain>
</file>

<file path=xl/sharedStrings.xml><?xml version="1.0" encoding="utf-8"?>
<sst xmlns="http://schemas.openxmlformats.org/spreadsheetml/2006/main" count="913" uniqueCount="577">
  <si>
    <t>Zał. nr 1 do Umow</t>
  </si>
  <si>
    <t>PAKIET NR - 1</t>
  </si>
  <si>
    <t>1.System stabilizacji  kręgosłupa z dostępu tylnego</t>
  </si>
  <si>
    <t xml:space="preserve">• mocowanie do kręgosłupa za pomocą haków laminarnych lub śrub poliaxialnych;
• haki i śruby otwarte od góry z możliwością centralnego wprowadzenia pręta i blokady od góry 
pojedynczym blokerem;
• kilka wielkości haków prostych (min 4 wielkości) bardzo małe, małe, średnie, duże oraz 
z offsetem 45o odchylenia (w prawo oraz w lewo);
• śruby poliaxialne z podcięciem głowy osiowo do pręta Ø 3,5 mm o długości w zakresie min. od 10 do 24 mm ze skokiem co 2 mm o możliwym kącie odchylenia głowy śruby do 55 o;
• śruby poliaxialne rewizyjne z podcięciem głowy osiowo do pręta Ø 4,0 mm o długości w zakresie min. od 10 do 50 mm o możliwym kącie odchylenia głowy śruby 55o;
• dostępność śrub poliaxialnych z podcięciem głowy obróconym o 90o do osi pręta (medialnym) Ø 3,5 mm o długości w zakresie min. od 20 do 40 mm oraz Ø 4,0 mm o długości w zakresie min. od 20 do 52 mm;
• dostępność śrub poliaxialnych z podcięciem głowy osiowo do pręta Ø 3,5 mm o długości w zakresie min. od 22 do 40 mm ze skokiem co 2 mm, a charakteryzujacych się brakiem gwintu w przygłowowej części korpusu śruby;
• jeden rodzaj nakrętki (blokera) do blokowania prętów na śrubach pedicularnych oraz hakach;
• pręty Ø 3,5 mm o długościach 80, 120, 240 i 350 mm.
• szybki montaż poprzeczki na prętach poprzez zatrzaskowe łączniki „poprzeczka – pręt”;
• dostępne łączniki „offsetowe” oraz łączniki typu „pręt-pręt” (tzw. domino) osiowe i równolege z możliwością łączenia prętów Ø 3,5 mm do prętów Ø: 3,5; 4,5; 5,5 oraz 6 mm;
• dostępny łącznik tzw. „siodło” umożliwiający połączenie pręta Ø 3,5 mm ze śrubą 
transpedicularną stosowaną w systemach o średnicy pręta 6,0 mm;
• w zestawie wymagany jest klucz dynamometryczny do dokręcania nakrętek z określoną 
powtarzalną siłą;
</t>
  </si>
  <si>
    <t>1a</t>
  </si>
  <si>
    <t>Śruba</t>
  </si>
  <si>
    <t>szt.</t>
  </si>
  <si>
    <t>2a</t>
  </si>
  <si>
    <t>Hak</t>
  </si>
  <si>
    <t>3a</t>
  </si>
  <si>
    <t>Bloker</t>
  </si>
  <si>
    <t>3c</t>
  </si>
  <si>
    <t>Poprzeczka</t>
  </si>
  <si>
    <t>3d</t>
  </si>
  <si>
    <t>Pręt</t>
  </si>
  <si>
    <t>3e</t>
  </si>
  <si>
    <t>Pręt butelkowy</t>
  </si>
  <si>
    <t>3f</t>
  </si>
  <si>
    <t>Płyta Midline</t>
  </si>
  <si>
    <t xml:space="preserve">2. SYSTEM DO STABILIZACJI PRZEDNIEJ KRĘGOSŁUPA PŁYTKĄ SZYJNĄ </t>
  </si>
  <si>
    <t xml:space="preserve">- płyta niskoprofilowa (nie grubsza niż 2,1 mm), wstępnie dogięta w dwóch płaszczyznach
- płytki o szerokości 17 mm i długościach w zakresie 12-96 mm, w zakresie 12-34 skok co 2 mm, w zakresie 34-69 mm skok co 3 mm, w zakresie 60-96 mm skok co 4 mm;
- płytki wstępnie dogięte w płaszczyznach podłużnej oraz poprzecznej z porowatą wewnętrzną stroną zapobiegającą śródoperacyjnej migracji płytki podczas implantacji, 
- płytki o półprzeziernym wzorze umożliwiającym kontrolę RTG miejsca zrostu,
- grubość płytki nie większa niż 2,1 mm
- śruby o co najmniej sześciu długościach, optymalnie od 10 do 20 mm ze skokiem co 2 mm oraz conajmniej dwóch średnicach 4 mm oraz 4,5 mm śruby rewizyjne,
- jednostopniowa blokada śruby z płytką bez konieczności stosowania dodatkowych elementów, czynność powtarzalna umożliwiająca rewizję,
- w zestawie implantów muszą znajdować się wkręty do osadzania pod stałym kątem oraz oddzielne do wkręcania pod różnymi kątami względem płyty (min. zakres ruchomości kątowej śrub +/- 6°),
- w zestawie wkrętów muszą znajdować się wkręty samogwintujące o cylindrycznym rdzeniu i łagodnym zakończeniu oraz odmienne wkręty samonawiercające o bardzo ostrym zakończeniu, nie wymagające nawiercania kości korowej,
- w zestawie instrumentarium powinien znajdować się przymiar do łatwego, szybkiego i niezawodnego mierzenia długości implantów bez konieczności dopasowywania kolejno poszczególnych wszczepów,
- w zestawie instrumentarium powinna znajdować się giętarka umożliwiająca doginanie płytek na poszczególnych poziomach indywidualnie oraz celowniki (podwójne i pojedyncze) ułatwiające nawiercanie pod żądanym kątem (o stałym oraz o zmiennym kącie).
</t>
  </si>
  <si>
    <t>Śruba / wkręt</t>
  </si>
  <si>
    <t>2b</t>
  </si>
  <si>
    <t>Płyta</t>
  </si>
  <si>
    <t>3. SYSTEM DO STABILIZACJI KRĘGOSŁUPA ŚRUBAMI TRANSPEDIKULARNYMI LUB ŚRUBOWO-HAKOWEJ</t>
  </si>
  <si>
    <t xml:space="preserve">. - śruby przeznasadowe, samogwintujące (samotnące) o cylindrycznym profilu gwintu i stożkowym rdzeniu,
- gwint przygłowowej części śruby poszerzony w celu mocniejszego zakotwiczenia w kości korowej, natomiast gwint przystożkowy śruby ostry – samogwintujący /samotnący,
- śruby tulipanowe jednoosiowe (monolityczne) i wieloosiowe (z ruchomą główką), (dostępne śruby kaniulowane oraz wyciągowe /głowa śruby z tzw. „długimi uszami”/),
- długość śrub w zakresie 25-100 mm ze skokiem co 5 mm, 
- średnica śrub w zakresie 4,0 – 9,5 mm co 1 mm i 0,5 mm, 
- haki pedikularne, laminarne i wyrostkowe w różnych rozmiarach (wąskie, szerokie, odgiete stadnardowo lub mocno, w prawo lub w lewo, o standardowej oraz podwyższonej wysokości),
- dostępne również haki wyciągowe z „długimi uszami”,
- mocowanie pręta do śruby/haka od góry uniwerasalnym, jednoelementowym blokerem, 
- pręty tytanowe średnicy 6 mm, o długości 30-600 mm docięte na długość ze skokiem co 10 mm, w wersji pediatrycznej dostępne również pręty o mniejszej średnicy 4,5 mm, kompatybilne z prętami o średnicy 6 mm poprzez specjalne łączniki oraz „siodła”,
- pręty wygięte fabrycznie, o dwóch różnych głębokościach wygięcia w celu odtworzenia anatomicznych krzywizn kręgosłupa,
- stabilizator/łącznik poprzeczny z możliwością dowolnego jego modelowania i wielokątowego ustawienia w stosunku do prętów, bez konieczności dodatkowego uszkadzania elementów kostnych i wiązadłowych kręgosłupa podczas implantacji,
- możliwosc zastosowania jednoelementowych (zintegrowanych, sztywnych) łącznikow poprzecznych,
- możliwość zastosowania systemu do stabilizacji od przodu (dostępność podkładek, staplerów jedno i dwuotworowych),
- możliwość łączenia systemu z innym systemami o mniejszej średnicyc prętów np. systemami pediatryacznymi lub szyjnymi poprzez zastosoawnie specjalnych łączników,
- dostępny moduł pediatryczny ze zmniejszoną średnicą pręta (4,5 mm) oraz dostosowanymi do niej śrubami, hakami, łącznikami oraz blokerami,
- w module pediatrycznym łącznik ekstrakcyjny (rosnący) z możliwością późniejszej korekcji (rozszerzenia, zwężenia) konstrukcji,
- specjalne łączniki stosowane do połączenia stabilizacji lędźwiowo-krzyżowej z talerzem biodrowym,
- w zestawie wymagany jest klucz dynamometryczny do dokręcania nakrętek z określoną powtarzalną siłą,
- w zestawie wymagane narzędzia do dopychania pręta do gniazda śruby,
- instrumentarium wraz z implantami w kasetach przeznaczonych do sterylizacji i przechowywania
-instrumentarium zawiera napęd do implantacji śrub
</t>
  </si>
  <si>
    <t>Śruba transpedikularna</t>
  </si>
  <si>
    <t>3b</t>
  </si>
  <si>
    <t>Pręt Co Cr</t>
  </si>
  <si>
    <t>Łącznik offsetowy/stapler dwuotworowy/stapler jednootworowy</t>
  </si>
  <si>
    <t xml:space="preserve">4.System umożliwiający przeskórne, przeznasadowe uzupełnienie ubytku masy kostnej trzonu kręgowego cementem </t>
  </si>
  <si>
    <t xml:space="preserve">• Igły do podawania masy klejowej lub cementu kostnego. Możliwość wyboru kilku (min. 3) różnych średnic igieł, 2 długości oraz różnych kształtów ostrzy: centralne oraz jednostronnie ścięte.
• Sterylne urządzenie mieszająco-podające, z wbudowanym własnym zasilaniem elektrycznym, pozwalające na automatyczne i powtarzalne mieszanie składników cementu w zamkniętym pojemniku z wykluczeniem błędu czynnika ludzkiego oraz samoczynne wypełnianie cementem zestawu do jego dotrzonowego podawania o pojemności 14cc. 
• W zestawie powinien znajdować się ok. 40 cm długości przewód giętki łączący podajnik z igłą zabezpieczający operatora przed bezpośrednim oddziaływaniem promieniowania Rtg.
• Cement o podwyższonej lepkości i gęstości natychmiast po zmieszaniu konsystencja plasteliny, zawierający środek cieniujący 30% siarczanu baru, zawierający hydrochinon opóźniający wiązanie do 17 minut po wymieszaniu składników.
</t>
  </si>
  <si>
    <t>4a</t>
  </si>
  <si>
    <t>Urządzenie mieszająco-podające z cementem kostnym-20g</t>
  </si>
  <si>
    <t>4b</t>
  </si>
  <si>
    <t>Igła kostna</t>
  </si>
  <si>
    <t>4c</t>
  </si>
  <si>
    <t>Igła BIOPSYJNA</t>
  </si>
  <si>
    <t>5.Proteza trzonu odcinka piersiowo-lędźwiowego kręgosłupa umożliwiająca dystrakcje in-situ</t>
  </si>
  <si>
    <t xml:space="preserve">• Uchwycenie, implantacja oraz dystrakcja protezy przy pomocy jednego narzędzia,
• Proteza trzonu musi umożliwiać płynną dystrakcję operowanego segmentu kręgosłupa po jej zaimplantowaniu przy użyciu pojedynczego narzędzia przytrzymującego wszczep w jego części przyśrodkowej
• Konstrukcja implantu musi umożliwiać odtworzenie zarówno naturalnej krzywizny lordotycznej jak i kyfotycznej kręgosłupa.
• Możliwość regulacji wysokości implantu od 20,5 do 104,5 mm
implanty o dwóch różnych średnicach 18 i 22 mm,
• Szeroka gama ząbkowanych zakończeń kątowych pozwalająca operatorowi na dobranie jednej z dziesięciu możliwych krzywizn (0,3,6,8,11,15,16,18,23,30 st.), co umożliwia wierne odtworzenie naturalnego kształtu kręgosłupa w obrębie operowanego segmentu.
• Na zakończeniach kątowych powinny znajdować się pionowe kreski-celowniki w celu precyzyjnego ustawienia ich krzywizn względem siebie.
• Prosta, jednostopniowa, wbudowana w implant i odwracalna/powtarzalna blokada mechanizmu destrukcyjnego implantu odznaczona odmiennym kolorem.
• W zestawie dostępne implanty umożliwiające dodatkowe skokowe powiększenie zakresu wysokości protezy co 15 mm.
• Materiał tytan,
</t>
  </si>
  <si>
    <t>5a</t>
  </si>
  <si>
    <t>Korpus</t>
  </si>
  <si>
    <t>5b</t>
  </si>
  <si>
    <t>Płytka krańcowa</t>
  </si>
  <si>
    <t>5c</t>
  </si>
  <si>
    <t>Przedłużka</t>
  </si>
  <si>
    <t>6.IMPLANT MIĘDZYTRZONOWY TYPU TLIF DO ODCINKA LĘDŹWIOWEGO KRĘGOSŁUPA</t>
  </si>
  <si>
    <t>Implant o nerkowatym kształcie z szerokim otworem na przeszczep kostny, 
Implant wykonany z materiału PEEK,
Implant posiada mechanizm pozwalający na obrót in situ o 80°
Implanty znakowane różnej długości trzema tantalowymi markerami w celu umożliwienia zlokalizowania ich po wszczepieniu na zdjęciu RTG, 
Czoło implantu o spłaszczone, co ułatwia wprowadzenie implantu
Dwa rożne stopnie skosu powierzchni 0° i 4° 
Powierzchnia ostro ząbkowana
Dwie różne długości 26 i 31 mm
Dziesięć wysokości od 6 do 15 mm o skoku co 1 mm,
W instrumentarium obecne przymiary do określania wysokości implantu
W instrumentarium dystraktor umożliwiający utrzymanie  oraz pomiar przestrzeni dyskowej 
Aplikatory do implantów - prosty i odsadzony (wygięty)</t>
  </si>
  <si>
    <t>6a</t>
  </si>
  <si>
    <t>Cage</t>
  </si>
  <si>
    <t>7.IMPLANT MIĘDZYTRZONOWY TYPU ACIF DO ODCINA SZYJNEGO KRĘGOSŁUPA Cage</t>
  </si>
  <si>
    <t>Anatomiczny kształt implantu pozwalający na odtworzenie naturalnej lordozy szyjnej. Co najmniej sześć różnych wysokości klatek ( od 4mm – 9 mm) i dwie głębokości ( 12mm i 14 mm )
Tytanowe markery umożliwiające ocenę położenia wszczepów po implantacji. Obecność dodatkowego systemu kotwiczącego klatkę w przestrzeni międzytrzonowej (poza ząbkowaną lub porowatą powierzchnią) w postaci 2 tytanowych szpilek na górnej i dolnej części implantu. Materiał wykonania implantów – PEEK+ tytan.  Wielkość powierzchni wypełnienia od 54% do 59% powierzchni klatki. Zestaw instrumentarium musi być dostarczony w specjalnej kasecie umożliwiającej jej sterylizację i przechowywanie.
Implanty przeznaczone do wielokrotnej sterylizacji muszą być umieszczone w dedykowanych pojemnikach z dodatkowym oznaczeniem rodzaju implantu (miejsca ułożenia). W zestawie dostępne narzędzia umożliwiające pobranie przeszczepu z talerza kości biodrowej .
Całkowicie syntetyczny i pakowany sterylnie substytut kości mający postać monolitycznej bryły ściśle dopasowanej do danego rozmiaru przestrzeni klatki do wypełnienia, której jest przeznaczony. Substytut powinien składać się z 20% hydroksyapatytu oraz 80 % z trójfosforanu wapnia. Opakowanie zewnętrzne oznaczone parametrem wielkości klatki.</t>
  </si>
  <si>
    <t>7a</t>
  </si>
  <si>
    <t>7b</t>
  </si>
  <si>
    <t>Wypełnieni</t>
  </si>
  <si>
    <t xml:space="preserve">8.STABILIZACJA PRZEZSKÓRNA Z MOŻLIWOŚCIĄ PODANIA CEMENTUPRZEZ ŚRUBĘ </t>
  </si>
  <si>
    <t>Stabilizacja oparta na przezskórnych wieloosiowych śrubach pedicularnych, wprowadzanych po drucie Kirschnera. Śruby z samonawiercającym i cylindrycznym profilem gwintu i stożkowym rdzeniu, o podwójnym rodzaju gwintu-korówkowy szerszy i samotnący –ostry na stożku. Wszystkie śruby z wbudowanymi łopatkami o długościach 70 i 110 mm, posiadające gwint redukcyjny o długości 15mm. Śruby kodowane kolorami o średnicach od 4,5 do 8,5mm co 1 mm oraz długościach w zależności od średnicy i długości łopatek 25mm do 90 mm- stopniowane co 5mm, w większych rozmiarach co 10 mm. Śruby poliaxialne kaniulowane kodowane kolorami  o średnicach od 5,5 do 8,5mm co 1 mm oraz długościach w zależności od średnicy i długości łopatek 30mm do 90mm- stopniowane co 5mm, w większych rozmiarach co 10mm. Śruby kaniulowane z dodatkowymi 3 rzędami otworów (po 3 otwory w rzędzie) znajdujące się pod kątem 120° względem siebie- pakowane sterylnie. Bloker jednoelementowy z gwintem trapezowym, blokowany kluczem dynamometrycznym. Pręty tytanowe z heksagonalnym zakończeniem celem precyzyjnego wprowadzenia pręta do śruby o średnicy 5,5 i 6 mm o dł. od 30 mm do 80 mm – stopniowane co 5 mm, oraz od 90mm do 190 mm-stopniowane co 10mm, możliwość zastosowania pręta prostego 480mm i 600mm. Dostepne pręty CoCr 6mm w tych samych rozmiarach oraz pręty wygięte fabryczne o średnicy 5,5 i 6mm i długościach od 30 do 130mm.  W zestawie igły naprowadzające , przeznasadowe z trokarem min.3 różne średnice, 2 długości oraz 2 kształty ostrzy – stożkowe i jednostronnie ścięte oraz druty Kirschnera nitinolowe i stalowe z końcówką  zaostrzoną bądź tępą. Instrumentarium: W zestawie zintegrowany ze śrubami retraktor umożliwiający za pomocą jednego nacięcia między śrubami przeprowadzenie dekompresji, przygotowania dysku i blaszek granicznych do wprowadzenia  cage. Łopatka retraktora  w długościach  60-120 mm. W zestawie narzędzia do wielopoziomowej dystrakcji i kompresji. Konieczność zapewnienia pełnej wizualizacji przebiegu pręta przez głowy śrub  z punktu widzenia operatora.</t>
  </si>
  <si>
    <t>8a</t>
  </si>
  <si>
    <t>Śruba przezskórna</t>
  </si>
  <si>
    <t>8b</t>
  </si>
  <si>
    <t>8c</t>
  </si>
  <si>
    <t>8d</t>
  </si>
  <si>
    <t>Śruba przezskórna kaniulowana</t>
  </si>
  <si>
    <t>8e</t>
  </si>
  <si>
    <t>Podajnik cementu</t>
  </si>
  <si>
    <t>9. ZESTAW DO ANATOMICZNEJ REPOZYCJI TRZONÓW KRĘGOSŁUPA W ZŁAMANIACH I W NOWOTWORACH (Z CEMENTEM PMMA)</t>
  </si>
  <si>
    <t>Małoinwazyjny, sterylny, jednorazowy zestaw implantów i narzędzi do plastyki trzonów kręgosłupa
- w zestawie owalne, rozprężalne implanty do anatomicznej repozycji trzonów dostępne w trzech średnicach
  4.2; 5.0 i 5.8 mm, wykonane ze stopu tytanu, dostarczane sterylne;
- w zestawie jednorazowe narzędzia służące do implantacji: 2 igły do nasady trzonu, 2 druty Kirschnera z ostrym
  lub tępym zakończeniem, kaniulowane wiertło z zamocowaną kaniulą roboczą, 1 wolna kaniula robocza do
  drugiej nasady, sterylny przymiar implantu, 2 podajniki tłokowe do wprowadzenia cementu o poj. min. 0,9 cc; 
- zestaw zawierający 2 implanty fabrycznie osadzone na sterylnych jednorazowych podajnikach, nie
  wymagające montażu przed implantacją;
- w zestawie cement o podwyższonej gęstości i lepkości po rozmieszaniu, 
- cement o podwyższonej gęstości i lepkości natychmiast po rozmieszaniu, 
- cement nieprzezierny dla promieni RTG - mieszalnik cementu z mechanizmem tłokowym,
Na komplet składa się: 1 zestaw do przygotowania przestrzeni pod implant, 2 sterylne zestawy z implantami, 2 podajniki do wprowadzenia cementu, 1 cement PMMA, 1 komplet do mieszania i podania cementu, 2 igły przez nasadowe.</t>
  </si>
  <si>
    <t>9a</t>
  </si>
  <si>
    <t xml:space="preserve">Zestaw do przygotowania przestrzeni pod implant  </t>
  </si>
  <si>
    <t>9b</t>
  </si>
  <si>
    <t>Sterylne zestawy z implantami</t>
  </si>
  <si>
    <t>9c</t>
  </si>
  <si>
    <t>Podajniki do wprowadzenia cementu</t>
  </si>
  <si>
    <t>9d</t>
  </si>
  <si>
    <t>Cement PMMA</t>
  </si>
  <si>
    <t>9e</t>
  </si>
  <si>
    <t>Komplet do mieszania i podania cementu</t>
  </si>
  <si>
    <t>9f</t>
  </si>
  <si>
    <t>Igły przez nasadowe</t>
  </si>
  <si>
    <t>10. USZCZELNIACZ OPONY TWARDEJ</t>
  </si>
  <si>
    <t>Dwuskładnikowy, polimerowy uszczelniacz opony twardej składający się z Polietylenoiminy (PEI) i Glikolu Polietylenowego (PEG). Czas absorpcji 90 dni. Uszczelniacz dostarczany w sterylnym opakowaniu wraz z bateryjnym mieszalnikiem, pompką, i aplikatorem o długości 17cm. Preparat podawany w postaci sprayu. (Opakowanie 5szt.)</t>
  </si>
  <si>
    <t>10a</t>
  </si>
  <si>
    <t>USZCZELNIACZ</t>
  </si>
  <si>
    <t>11. NISKOPROFILOWY SYSTEM DO STABILIZACJI KRĘGOSŁUPA W ODCINKU PIERSIOWO LĘDŹWIOWO KRZYŻOWYM - BEZBLOKEROWY</t>
  </si>
  <si>
    <t xml:space="preserve">System oparty na samogwintujących śrubach transpedicularnych o podwójnie prowadzonym gwincie, umożliwiającym szybsze wprowadzania śruby, skok gwintu 2.5mm. Wysokość kielicha razem z prętem 12.2mm. Dostępne śruby wieloosiowe oraz jednoosiowe-uniplanarne. Śruby o średnicach 4.0 do 7,5 i długościach w zależności od średnicy 25-55mm, dostępne śruby wieloosiowe 8.5 i 9.5mm w długościach do 110mm. Dostępne haki nasadowe, laminarne i na wyrostki poprzeczne w różnych wysokościach i kształtach ostrzy. Wszystkie śruby i haki posiadają wbudowany system blokujący nie wymagający dodatkowej nakrętki blokującej. Pręty o średnicy 5.5 dostępne w trzech różnych składach materiałowych zapewniających przynajmniej 4 różne poziomy sztywność konstrukcji. Możliwość zastosowania podwójnego pręta o kształcie szyny zwiększającego sztywność konstrukcji. W zestawie narzędzia umożlwiające 27 milimetrowe płynne przesuniecie pręta w kierunku śruby oraz symultaniczną translację i redukcję. Dostępne łączniki poprzeczne i offsetowe. W zestawie klucz umożliwiający częściowe lub finalne zablokowanie pręta na śrubie. Dostępne na zamówienie fabrycznie wygięte pręty dostosowane do anatomicznych potrzeb pacjenta.   </t>
  </si>
  <si>
    <t>11a</t>
  </si>
  <si>
    <t xml:space="preserve">Śruba </t>
  </si>
  <si>
    <t>11b</t>
  </si>
  <si>
    <t xml:space="preserve">Śruba biodrowa </t>
  </si>
  <si>
    <t>11c</t>
  </si>
  <si>
    <t xml:space="preserve">Hak </t>
  </si>
  <si>
    <t>11d</t>
  </si>
  <si>
    <t xml:space="preserve">Pręt 500mm  </t>
  </si>
  <si>
    <t>11e</t>
  </si>
  <si>
    <t xml:space="preserve">Pręt CoCr 500mm </t>
  </si>
  <si>
    <t>Pręt w kształcie szyny</t>
  </si>
  <si>
    <t>11g</t>
  </si>
  <si>
    <t xml:space="preserve">Łacznik porzeczny </t>
  </si>
  <si>
    <t>11h</t>
  </si>
  <si>
    <t xml:space="preserve">Łącznik offsetowy </t>
  </si>
  <si>
    <t>12. ROZSZERZALNA PROTEZA TRZONU ODCINKA SZYJNEGO KRĘGOSŁUPA</t>
  </si>
  <si>
    <t>Implant wykonany z tytanu. Posiada porowatą strukturę wraz z szorstkimi powierzchniami o chropowatości 3-5μm, aby umożliwić łatwy przyczep komórek i wrastanie kości w płytki graniczne. Dwie podstawy implantu 13x16 i 14x18mm posiadający płynny zakres regulacji wysokości w zakresie 18-74mm oraz płynną regulację lordozy od 0 do 20 stopni.</t>
  </si>
  <si>
    <t>12a</t>
  </si>
  <si>
    <t>Proteza trzonu</t>
  </si>
  <si>
    <t>12b</t>
  </si>
  <si>
    <t xml:space="preserve">13. IMPLANT MIĘDZYTRZONOWY TYPU ACIF DO ODCINA SZYJNEGO KRĘGOSŁUPA Z DODATKOWĄ STABILIZACJĄ W POSTACI ŚRUB KOSTNYCH </t>
  </si>
  <si>
    <r>
      <rPr>
        <b/>
        <sz val="10"/>
        <color rgb="FF000000"/>
        <rFont val="Times New Roman"/>
        <family val="1"/>
        <charset val="238"/>
      </rPr>
      <t>Implanty do międzykręgowej stabilizacji odcinka szyjnego wraz ze śrubami</t>
    </r>
    <r>
      <rPr>
        <sz val="10"/>
        <color rgb="FF000000"/>
        <rFont val="Times New Roman"/>
        <family val="1"/>
        <charset val="238"/>
      </rPr>
      <t xml:space="preserve"> 
implanty wykonane z PEEK i tytanu
Implant umożliwiający sztywne połączenie do trzonów za pomocą śrub 
Anatomiczny kształt implantu pozwalający na odtworzenie naturalnej lordozy szyjnej kręgosłupa o trzech stopniach skosu 0°, 4° oraz 8°
Jeden tantalowy marker na tylnej ścianie implantu do oceny położenia klatki
Co najmniej dwie wielkości podstawy implantu 12x14mm i 14x16mm
Co najmniej 7 wysokość klatki 6mm-12mm 
Otwór wewnętrzny implantu umożliwiający umieszczenie wiórów kostnych, materiału syntetycznego lub przerost kostny 
Śruby do mocowania implantu w co najmniej dwóch średnicach (3,5mm ; 4,0mm) w wariancie sztywnym i ruchomym umożliwiającym mocowanie śruby pod dowolnym kątem 
Śruby w długościach od 8-14 mm samowiercących  i samogwintujących 
System blokujący śruby w implancie nie wymaga dodatkowych elementów komplikujących zabieg
Implant nie może wystawać poza obręb trzonu
Podajnik implantu oraz celownik do wiercenia i wprowadzania śrub jako jedno narzędzie
Wyłącznie przednie mocowanie implantu na podajniku 
W zestawie wymagane rozwieracz trzonów typu CASPAR łamane osiowo ( dostępne min. 2 długości pinów) 
Implanty przeznaczone do wielokrotnej sterylizacji muszą być umieszczone w dedykowanych pojemnikach z dodatkowym oznaczeniem rodzaju implantu (miejsca ułożenia). 
W skład kompletu wchodzi: 1 implant (cage), 2 kręty kostne/śruby.
</t>
    </r>
  </si>
  <si>
    <t>13a</t>
  </si>
  <si>
    <t>cage</t>
  </si>
  <si>
    <t>13b</t>
  </si>
  <si>
    <t>wkręty kostne</t>
  </si>
  <si>
    <t>14. IMPLANT MIĘDZYTRZONOWY TYPU ACIF Z POROWATEGO TYTANU DO ODCINA SZYJNEGO KRĘGOSŁUPA Cage</t>
  </si>
  <si>
    <t>Klatki do stabilizacji przestrzeni międzytrzonowej implantowane z dojścia przedniego typu ACIF (anterior cervical interbody fusion) 
Parametry techniczne:
Implanty wykonane ze stopu tytanu o porowatości 60%, Całkowity zakres wielkości porów 100-700μm
Implanty umożliwiające poszerzenie i utrzymanie poszerzonej przestrzeni międzytrzonowej i otworów międzykręgowych do momentu uzyskania zrostu kostnego,
Co najmniej dwie podstawy wszczepów 12x14mm i 14x17mm, oraz dwa stopnie skosu 6 i 10, wysokość od 5 do 9 mm co 1 mm w zależności od lordozy i wielkosci podstawy.
Duża przestrzeń na przeszczep kostny bądź substytut kostny,
W zestawie podajnik, przymiary oraz rowieracz do rzestrzeni dyskowe</t>
  </si>
  <si>
    <t>14a</t>
  </si>
  <si>
    <t>15. IMPLANT MIĘDZYTRZONOWY TYPU TLIF Z POROWATEGO TYTANU DO ODCINA LĘDŹWIOWEGO KRĘGOSŁUPA Cage</t>
  </si>
  <si>
    <t>Klatki do stabilizacji przestrzeni międzytrzonowej implantowane z dojścia tylnego typu TLIF (tranforaminal lumbar interbody fusion) 
Parametry techniczne:
Implant o nerkowatym kształcie i ostro ząbkowanych powierzchniach.
Implanty wykonane ze stopu tytanu o porowatości 60%, Całkowity zakres wielkości porów 100-700μm
Implanty umożliwiające poszerzenie i utrzymanie poszerzonej przestrzeni międzytrzonowej i otworów międzykręgowych do momentu uzyskania zrostu kostnego,
Co najmniej trzy długości wszczepów (27, 31 i 35 mm), oraz rzy stopnie skosu 0, 6 i 12, wysokość od 7 do 14 mm co 1 mm w zależności od lordozy, szerokość 10mm.
Duża przestrzeń na przeszczep kostny bądź substytut kostny.
W zestawiepodjanik ruchomy oraz sztywny oraz przymiary implantów.</t>
  </si>
  <si>
    <t>15a</t>
  </si>
  <si>
    <t>16. IMPLANT MIĘDZYTRZONOWY TYPU PLIF Z POROWATEGO TYTANU DO ODCINA LĘDŹWIOWEGO KRĘGOSŁUPA Cage</t>
  </si>
  <si>
    <t>Klatki do stabilizacji przestrzeni międzytrzonowej implantowane z dojścia tylnego typu PLIF (posterior lumbar interbody fusion) 
Parametry techniczne:
Implant w kształcie prostopadłościennego pocisku o ostro ząbkowanych powierzchniach.
Implanty wykonane ze stopu tytanu o porowatości 60%, Całkowity zakres wielkości porów 100-700μm
Implanty umożliwiające poszerzenie i utrzymanie poszerzonej przestrzeni międzytrzonowej i otworów międzykręgowych do momentu uzyskania zrostu kostnego,
Co najmniej dwie długości wszczepów (23 i 28 mm), wysokość od 7 do 14 mm co 1 mm, szerokość 9 i 11mm oraz dwa różne stopnie skosu (0, 6O),
Duża przestrzeń na przeszczep kostny bądź substytut kostny,
W zestawie narzędzia takie jak retraktory i frezy oraz specjalnie wyprofilowany stolik i narzędzia do ubijania przeszczepów,</t>
  </si>
  <si>
    <t>16a</t>
  </si>
  <si>
    <t>17. RUCHOMA PROTEZA DYSKU SZYJNEGO KRĘGOSŁUPA WYKONANA Z POROWATEGO TYTANU</t>
  </si>
  <si>
    <t>Ruchoma proteza dysku szyjnego kręgosłupa wykonana z porowatego tytanu 
Jednoelementowy, nie wymagającego wstępnego składania implant, wykonany z tytanu oraz tytanu porowatego, posiadający elastomerowy rdzeniem z poliwęglanu i uretanu. Implant w 3 rozmiarach 12x15, 14x17 i 16x19 mm oraz 2 wysokościach 6 i 7mm. Implant zapewnia ruchomość obwodowa do 15 stopni. Na dolnej i górnej części implantu umieszczony specjalny kil grzbietowy uniemożliwiający przesuniecie się implantu.
W zestawie przymiary oraz podajnik umożliwiający wprowadzenie implantu. 
Zestaw dosyłany każdorazowo na planowaną operację.</t>
  </si>
  <si>
    <t>17a</t>
  </si>
  <si>
    <t>proteza ruchoma dysku</t>
  </si>
  <si>
    <t>18. SUBSTYTUT KOSTNY GRANULKI 5cc</t>
  </si>
  <si>
    <t>Syntetyczny substytut kostny o objętości 5 cm3 w postaci granulek o średnicy 1-4 mm składający się w 100% z beta-fosforanu trójwapniowego.</t>
  </si>
  <si>
    <t>18a</t>
  </si>
  <si>
    <t>granulki 5cc</t>
  </si>
  <si>
    <t>19. SUBSTYTUT KOSTNY GRANULKI 10cc</t>
  </si>
  <si>
    <t>Syntetyczny substytut kostny o objętości 10 cm3 w postaci granulek o średnicy 1-4 mm składający się w 100% z beta-fosforanu trójwapniowego.</t>
  </si>
  <si>
    <t>19a</t>
  </si>
  <si>
    <t>granulki 10cc</t>
  </si>
  <si>
    <t>20. SUBSTYTUT KOSTNY GRANULKI 15cc</t>
  </si>
  <si>
    <t>Syntetyczny substytut kostny o objętości 15 cm3 w postaci granulek o średnicy 1-4 mm składający się w 100% z beta-fosforanu trójwapniowego.</t>
  </si>
  <si>
    <t>20a</t>
  </si>
  <si>
    <t>granulki 15cc</t>
  </si>
  <si>
    <t>21. SUBSTYTUT KOSTNY GRANULKI 30cc</t>
  </si>
  <si>
    <t>Syntetyczny substytut kostny o objętości 30 cm3 w postaci granulek o średnicy 1-4 mm składający się w 100% z beta-fosforanu trójwapniowego.</t>
  </si>
  <si>
    <t>21a</t>
  </si>
  <si>
    <t>granulki  30cc</t>
  </si>
  <si>
    <t>22. SUBSTYTUT KOSTNY KOREK PIANKOWY 10cc Z BIOAKTYWNYM SZKŁEM</t>
  </si>
  <si>
    <t>Korek piankowy o objętości 10 cm3 składający się z beta-fosforanu trójwapniowego i kolagenu bydlęcego wymagający nawodnienia aspiratem szpiku kostnego, krwią autologiczną lub solą fizjologiczną w stosunku ok. 1:1. W składzie bioaktywne szkło.</t>
  </si>
  <si>
    <t>22a</t>
  </si>
  <si>
    <t>korek piankowy</t>
  </si>
  <si>
    <t>23. SUBSTYTUT KOSTNY PASEK 10cc Z BIOAKTYWNYM SZKŁEM</t>
  </si>
  <si>
    <t>Korek piankowy o objętości 5 cm3 składający się z beta-fosforanu trójwapniowego i kolagenu bydlęcego wymagający nawodnienia aspiratem szpiku kostnego, krwią autologiczną lub solą fizjologiczną w stosunku ok. 1:1. W składzie Bioaktywne szkło.</t>
  </si>
  <si>
    <t>23a</t>
  </si>
  <si>
    <t>PASEK</t>
  </si>
  <si>
    <t>RAZEM *</t>
  </si>
  <si>
    <t>PAKIET NR – 2</t>
  </si>
  <si>
    <t>Lp</t>
  </si>
  <si>
    <t>Nazwa</t>
  </si>
  <si>
    <t>Ilość kpl</t>
  </si>
  <si>
    <t>Producent</t>
  </si>
  <si>
    <t>Cena netto</t>
  </si>
  <si>
    <t>Stawka VAT</t>
  </si>
  <si>
    <t>Wartość brutto</t>
  </si>
  <si>
    <t>Pozycja 1</t>
  </si>
  <si>
    <t>Stabilizacja przeznasadowa do stabilizacji zwyrodnień kręgosłupa lędźwiowego</t>
  </si>
  <si>
    <t xml:space="preserve">Komplet: 4 śrub/haki, 1 pręt do 150 mm, 1 pręt o długości 300 mm, 4 blokery, 1 poprzeczka, 1 przedłużka: </t>
  </si>
  <si>
    <t>parametry zestawu:                                                                              - wszystkie implanty muszą posiadać system mocowania oparty na jednym elemencie blokującym i tulipanowym charakterze części mocującej śruby, śruba wieloosiowa o kącie wychylenia od osi o 30 stopni, nakrętka bezgwintowa z dwustopniowym systemem blokowania pręta;</t>
  </si>
  <si>
    <t xml:space="preserve"> - wszystkie implanty muszą posiadać system mocowania oparty na jednym elemencie blokującym i tulipanowym charakterze części mocującej śruby, śruba wieloosiowa o kącie wychylenia od osi o 30 stopni, nakrętka bezgwintowa z dwustopniowym systemem blokowania pręta; </t>
  </si>
  <si>
    <t>- możliwość zablokowania wieloosiowości śruby na pręcie w celu zachowania krzywizn anatomicznych kręgosłupa przy dystrakcji i kompresji</t>
  </si>
  <si>
    <t xml:space="preserve"> - gwint dwuzwojowy dla szybszego wprowadzania śruby do rozmiaru 7,5 mm, ujemny kąt pióra gwintu śruby zapewniający zwiększoną siłę zerwania śruby; </t>
  </si>
  <si>
    <t>- wielokątowe śruby tulipanowe o walcowatym kształcie gwintu z samogwintującym początkiem śruby dostepne w nastepujących rozmiarach średnicy: 4,0 mm; 4,5 mm; 5,0 mm; 5,5mm; 6,5mm; 7,5mm; 8,5mm; 9,0 mm i 10mm; długość śrub w zakresie 20-90 mm(śruby o średnicy 9,0 mmi 10,0 mm w długości do 120mm), w zestawie dostępne śruby monoaksjalne o średnicach 4,0 mm; 4,5 mm; 5,5 mm; 6,5 mm; 7,5 mm; 8,5 mm i długościach w zakresie 20mm-65mm</t>
  </si>
  <si>
    <t xml:space="preserve">- haki pedikularne, laminarne oraz offsetowe w różnych wielkościach podstaw i wysokościach dostępne </t>
  </si>
  <si>
    <r>
      <rPr>
        <sz val="11"/>
        <color rgb="FF000000"/>
        <rFont val="Calibri"/>
        <family val="2"/>
        <charset val="1"/>
      </rPr>
      <t>- średnica pręta 5,5 mm</t>
    </r>
    <r>
      <rPr>
        <b/>
        <sz val="11"/>
        <color rgb="FF000000"/>
        <rFont val="Calibri"/>
        <family val="2"/>
        <charset val="1"/>
      </rPr>
      <t>(</t>
    </r>
    <r>
      <rPr>
        <sz val="11"/>
        <color rgb="FF000000"/>
        <rFont val="Calibri"/>
        <family val="2"/>
        <charset val="1"/>
      </rPr>
      <t>pręt gładki</t>
    </r>
    <r>
      <rPr>
        <b/>
        <sz val="11"/>
        <color rgb="FF000000"/>
        <rFont val="Calibri"/>
        <family val="2"/>
        <charset val="1"/>
      </rPr>
      <t>)</t>
    </r>
  </si>
  <si>
    <t xml:space="preserve">- łączniki poprzeczne mocowane wielokątowo do pręta bez konieczności doginania elementów łącznika </t>
  </si>
  <si>
    <t>- w zestawie dostępne pręty proste w rozmiarach od 30mm do 150 mm oraz pręty anatomiczne zagięte w rozmiarach od 35 mm do 95 mm</t>
  </si>
  <si>
    <t>- w zestawie pręt do przedłużenia stabilizacji</t>
  </si>
  <si>
    <t xml:space="preserve">Pozycja 2 </t>
  </si>
  <si>
    <t>Stabilizacja międzytrzonowa kręgosłupa lędźwiowego; komplet : 1 PLIF Oblique/Skośny , peek</t>
  </si>
  <si>
    <t>- wbijane implanty lędźwiowe typu PLIF Obliqua/Skośne , możliwość implantacji w technice minimalnie inwazyjnej lub otwartej</t>
  </si>
  <si>
    <t>- przód klatki w kształcie klina ułatwiający implementację i umożliwiający wprowadzenie implantu bez wstępnej dystrakcji;</t>
  </si>
  <si>
    <t>- wyprofilowany anatomicznie kształt dystraktorów/ przymiarów celem łatwiejszego przygotowania przestrzeni pod implantację klatki:</t>
  </si>
  <si>
    <t>- długość implantu 22mm, 26mm, 30mm;</t>
  </si>
  <si>
    <t>- wysokość implantów od 8mm do 13mm ze skokiem co 1 mm oraz wysokości 15 mm i 17mm;</t>
  </si>
  <si>
    <t>- szerokość implantu od 8 mm, 10mm, do 12mm,</t>
  </si>
  <si>
    <t>- implant lordyczny 7*</t>
  </si>
  <si>
    <t>- możliwość napełnienia wiórem kostnym;</t>
  </si>
  <si>
    <t>- obecność znaczników rtg do określenia położenia klatki w przestrzeni kręgosłupa;</t>
  </si>
  <si>
    <t xml:space="preserve">Pozycja 3 </t>
  </si>
  <si>
    <r>
      <rPr>
        <b/>
        <sz val="11"/>
        <color rgb="FF000000"/>
        <rFont val="Calibri"/>
        <family val="2"/>
        <charset val="1"/>
      </rPr>
      <t xml:space="preserve">Płyta szyjna do leczenia zwyrodnień kęegosłupa,    </t>
    </r>
    <r>
      <rPr>
        <sz val="11"/>
        <color rgb="FF000000"/>
        <rFont val="Calibri"/>
        <family val="2"/>
        <charset val="1"/>
      </rPr>
      <t>w skład zestawu wchodzi: 1 płytka, 4 śruby, bloker</t>
    </r>
  </si>
  <si>
    <t>Parametry zestawu: - system do stabilizacji przedniej kręgosłupa szyjnego, długość płytki w zakresie 14mm – 100mm, możliwość zmiany wygięcia płytki (lordoza , kyfoza) bez utraty możliwości blokady , długość wkręta w zakresie 10mm – 20mm, średnica wkręta 4,0mm i 4,5mm. Dostępne wkręty o stałym i zmiennym kącie nachylenia +/- 18*, samowiercące i samogwintujące. Szerokość płytli 16 m, niski profil – 1,8 mm. Materiał stop tytanu.</t>
  </si>
  <si>
    <t>- poręczne, ergonomiczne i ograniczone do niezbędnego minimum instrumentarium, jeden metalowy, zamykany pojemnik na narzędzia oraz implanty</t>
  </si>
  <si>
    <t>- jedno urządzenie służące do wkręcaniai blokowania wkręta i blokowania wkręta, wkręt sztywny blokowany zapomocą dodatkowej śruby i dodatkowego narzędzia. W zestawie narzędzia rewizyjne.</t>
  </si>
  <si>
    <t>Pozycja 4</t>
  </si>
  <si>
    <r>
      <rPr>
        <b/>
        <sz val="11"/>
        <color rgb="FF000000"/>
        <rFont val="Calibri"/>
        <family val="2"/>
        <charset val="1"/>
      </rPr>
      <t>Klatka szyjna ACIF; komplet jedna klatka</t>
    </r>
    <r>
      <rPr>
        <sz val="11"/>
        <color rgb="FF000000"/>
        <rFont val="Calibri"/>
        <family val="2"/>
        <charset val="1"/>
      </rPr>
      <t xml:space="preserve">; parametry zestawu:- </t>
    </r>
  </si>
  <si>
    <t>- wykonane z PEEK przezierne, implanty do międzykręgowej stabilizacji odcinka szyjnego (poziomy C3-C7) , klinowy kształt odtwarzający anatomie kręgosłupa szyjnego;</t>
  </si>
  <si>
    <t>- ząbkowana powierzchnia klatki bez wystających elementów</t>
  </si>
  <si>
    <t>- obecność znaczników radiologicznych,</t>
  </si>
  <si>
    <t>- dostępne następujące rozmiary klatki: 11mm x 12mm, 12mmx14mm, 14mmx16mm, 15mmx18mm, wysokość klatki 5mm-12mm stopniowana co 1 mm, dwa kąty nachylenia powierzchni implantu dla zapewnienia anatomicznej lordozy odcinka szyjnego (0*, 7*). otwór wewnątrz implantu umożliwiający  umieszczenie wiórów kostnych, materiału syntetycznego lub przerost kostny</t>
  </si>
  <si>
    <t>- instrumentarium pozwalające na przygotowanie gniazda odwzorowującego kształt implantu w celu jego precyzyjnego osadzenia</t>
  </si>
  <si>
    <t>- wyłącznie przednie mocowanie implantu na narzędziu</t>
  </si>
  <si>
    <t>- w zestawie wymagane co najmniej dwa rozwieracze trzonów typu CASPAR łamane osiowo z nakrętkami zabezpieczanymi zeslizgiwanie z pinów (dostępne min. 4 długości pinów)</t>
  </si>
  <si>
    <t>- plastikowy, zamykany pojemnik na implanty;</t>
  </si>
  <si>
    <t>- metalowy pojemnik na narzędzia, narzędzia ograniczone do niezbędnego minimum instrumentarium;</t>
  </si>
  <si>
    <t>Pozycja 5</t>
  </si>
  <si>
    <r>
      <rPr>
        <b/>
        <sz val="11"/>
        <color rgb="FF000000"/>
        <rFont val="Calibri"/>
        <family val="2"/>
        <charset val="238"/>
      </rPr>
      <t xml:space="preserve">Implant międzytrzonowy TLIF                                                        </t>
    </r>
    <r>
      <rPr>
        <sz val="11"/>
        <color rgb="FF000000"/>
        <rFont val="Calibri"/>
        <family val="2"/>
        <charset val="238"/>
      </rPr>
      <t>- narzędzie do podania implantu umożliwiające blokowanie i odblokowywanie przegubu implantu/blokowanie odblokowywanie ruchomości implantu względem narzędzia</t>
    </r>
  </si>
  <si>
    <t>- kształt typu banan, materiał tytan, powierzchnia kontaktu z blaszką graniczną ząbkowana. Implant posiadający otwór zapewniający możliwość wypełnienia go kością lub substytutem kości</t>
  </si>
  <si>
    <t>- dwa rozmiary podstawy implantu będącej w bezpośrednim kontakcie z blaszką graniczną o wymiarach 10mmx28mm i 11mmx33mm</t>
  </si>
  <si>
    <t>- wysokość implantów 7mm - 17mm</t>
  </si>
  <si>
    <t>Pozycja 6</t>
  </si>
  <si>
    <r>
      <rPr>
        <b/>
        <sz val="11"/>
        <color rgb="FF000000"/>
        <rFont val="Calibri"/>
        <family val="2"/>
        <charset val="1"/>
      </rPr>
      <t xml:space="preserve">Klatka międzytrzonowa szyjna mocowana śrubami do trzonu kręgów, ;komplet: 1 klatka + 2 wkręty kostne, </t>
    </r>
    <r>
      <rPr>
        <sz val="11"/>
        <color rgb="FF000000"/>
        <rFont val="Calibri"/>
        <family val="2"/>
        <charset val="1"/>
      </rPr>
      <t xml:space="preserve">parametry zestawu: </t>
    </r>
  </si>
  <si>
    <t>- wykonane z PEEK przezierne, implanty do międzykręgowej stabiliza cji odcinka szyjnego (poziomy C3-C7) połączone na stałe z tytanowym przodem umożliwiającym przykręcenie implantu dwoma śrubami do trzonów</t>
  </si>
  <si>
    <t>- klinowy kształt odtwarzający anatomię kręgosłupa szyjnego lub implant prosty, - obecność znaczników radiologicznych, trzy rozmiary podstawy implantu:12mmx14mm, 14mmx16mm, 15x18mm, wysokość klatki w zakresie 5-12mm, otwór wewnątrz implantu umożliwiający umieszczenie wiórów kostnych , materiału syntetycznego lub przerost kostny. Dostępne implanty o następujących kątach w płaszczyźnie strzałkowej: 0*, 7*, 12*</t>
  </si>
  <si>
    <t>- śruby do mocowania implantu w dwóch średnicach 3,6mm i 4.2mm, w wariancie sztywnym i ruchomym , śruby w długościach od 12-20mm w wersjach samowiercących i samogwintujących, blokowanie śrub w implancie jednym elementem za pomocą klucza dynamometrycznego, instrumentarium pozwalające na przygotowanie gniazda odwzorowującego kształt implantu w celu jego precyzyjnego osadzenia</t>
  </si>
  <si>
    <t>- celowniki do wiercenia i wprowadzania śrub</t>
  </si>
  <si>
    <t>- w zestawie wymagane co najmniej dwa rozwieracze trzonów typu CASPAR łamane osiowo z nakrętkami zabezpieczanymi ześlizgiwanie z pinów (dostępne min. 4 długości pinów)</t>
  </si>
  <si>
    <t>- zamykany pojemnik na implanty;</t>
  </si>
  <si>
    <t>- metalowy pojemnik na narzędzia z, narzędzia ograniczone do niezbędnego minimum instrumentarium;</t>
  </si>
  <si>
    <t>Pozycja 7</t>
  </si>
  <si>
    <t>Stabilizacja międzytrzonowa do leczenia zwyrodnień kręgosłupa lędźwiowego z technologią zwiększającą możliwość zrostu kostnego; komplet: 1 PLIF Oblique/Skośny , peek napylany tytanem</t>
  </si>
  <si>
    <t>- wbijane implanty lędźwiowe typu PLIF Obliqua/Skośne , możliwość implantacji w technice minimalnie inwazyjnej lub otwartej, przód klatki w kształcie klina umożliwiający wprowadzenie implantu bez wstepnej dystrakcji, obły kształt implantu w płaszczyźnie strzałkowej celem pełnego kontaktu z blaszkami trzonów</t>
  </si>
  <si>
    <t>- wyprofilowany anatomicznie kształt dystraktorów/przymiarów celem łatwiejszego przygotowania przestrzeni pod implantację klatki</t>
  </si>
  <si>
    <t>- wysokość implantów od 8mm do 17mm ze skokiem co 1mm</t>
  </si>
  <si>
    <t>- implanty pakowane sterylnie</t>
  </si>
  <si>
    <t>Pozycja 8</t>
  </si>
  <si>
    <r>
      <rPr>
        <b/>
        <sz val="12"/>
        <color rgb="FF000000"/>
        <rFont val="Times New Roman"/>
        <family val="1"/>
        <charset val="238"/>
      </rPr>
      <t xml:space="preserve">Klatka międzytrzonowa szyjna ACIF,             komplet: 1 klatka,                                             </t>
    </r>
    <r>
      <rPr>
        <sz val="12"/>
        <color rgb="FF000000"/>
        <rFont val="Times New Roman"/>
        <family val="1"/>
        <charset val="238"/>
      </rPr>
      <t>parametry zestawu:</t>
    </r>
  </si>
  <si>
    <t>- wykonane z PEEK przezierne, implanty do międzykręgowej stabilizacji odcinka szyjnego (poziomy C3-C7) napylane tytanem</t>
  </si>
  <si>
    <t>- ząbkowana powierzchnia klatki bez wystających elementów, obecność wystających trzech znaczników radiologicznych</t>
  </si>
  <si>
    <t>- dostępne następujące rozmiary klatki: 11mm x 12mm, 12mmx14mm, 14mmx16mm, 15mmx18mm, wysokość klatki 5mm-12mm stopniowana co 1 mm, dostępne trzy profile  implantu w płaszczyźnie strzałkowej, równoległy kąt 7* oraz wypukły otwór wewnątrz implantu umożliwiający  umieszczenie wiórów kostnych, materiału syntetycznego lub przerost kostny</t>
  </si>
  <si>
    <t>Pozycja 9</t>
  </si>
  <si>
    <r>
      <rPr>
        <b/>
        <sz val="11"/>
        <color rgb="FF000000"/>
        <rFont val="Calibri"/>
        <family val="2"/>
        <charset val="1"/>
      </rPr>
      <t xml:space="preserve">Rozkręcana  proteza trzonu                                          komplet: 1 implant(materiał tytan),                          </t>
    </r>
    <r>
      <rPr>
        <sz val="11"/>
        <color rgb="FF000000"/>
        <rFont val="Calibri"/>
        <family val="2"/>
        <charset val="1"/>
      </rPr>
      <t>parametry zestawu:</t>
    </r>
  </si>
  <si>
    <t>- trzy rozmiary podstawy implantu będącej w bezpośrednim kontakcie z blaszką graniczną trzonu: 12x14mm o wysokości w zakresie 15-89mm i kątach nachylenia  blaszki granicznej : 0*, 7*, 6/10, 21x23mm o wysokości w zakresie  24-70mm  i kątach nachylenia  blaszki granicznej: -6*,0*,oraz 25x32mm o wysokości w zakresie 29mm-119mm i kątach nachylenia blaszki granicznej: 0*, -8*, 8*, 16*, 0*/16*</t>
  </si>
  <si>
    <t>-regulowana wysokość implantów realizowana płynnie</t>
  </si>
  <si>
    <r>
      <rPr>
        <b/>
        <sz val="11"/>
        <color rgb="FF000000"/>
        <rFont val="Calibri"/>
        <family val="2"/>
        <charset val="1"/>
      </rPr>
      <t xml:space="preserve">- </t>
    </r>
    <r>
      <rPr>
        <sz val="11"/>
        <color rgb="FF000000"/>
        <rFont val="Calibri"/>
        <family val="2"/>
        <charset val="1"/>
      </rPr>
      <t xml:space="preserve">implant uzyskujący pożądaną wysokość za pomocą jednostajnego , kontrolowanego rozkręcania w ciele pacjenta, dla zapewnienia optymalnego dopasowania do anatomii </t>
    </r>
  </si>
  <si>
    <t>- implant jednoelementowy materiał Tytan</t>
  </si>
  <si>
    <t>- możliwość wypełnienia wiórem kostnym dla uzyskania spondylodezy</t>
  </si>
  <si>
    <t>- ząbkowana powierzchnia klatki granicznej</t>
  </si>
  <si>
    <t>Pozycja 10</t>
  </si>
  <si>
    <t>Stabilizacja przeznasadowa z możliwością podania cementu do trzonu, komplet : 4 śruby, 4 nakrętki, 4 kaniule do podawania cementu, 4 popychacze, 1 cement kostny, 1 mieszalnik z podajnikiem, 2 prety: materiał Tytan</t>
  </si>
  <si>
    <t>- śruby wieloosiowe, samogwintujące o średnicach od 5,5mm do 8,5mm ze skokiem co 1 mm. Kąt ruchu śruby w głowie +/- 30 stopni, walcowaty kształt śruby, podwójny zwój gwintu na śrubie w celu szybszego wprowadzenia, długość śrub 25mm-90mm, śruba kaniulowana, fenestrowanan dla wprowadzenia cementu kostnego, nakretka bezgwintowa z dwustopniowym systemem blokowania preta. W zestawie cement kostny wraz z mieszalnikiem oraz kaniula i popychacz umożliwiający wprowenzenie cementu.</t>
  </si>
  <si>
    <t>Pozycja 11</t>
  </si>
  <si>
    <r>
      <rPr>
        <b/>
        <sz val="11"/>
        <color rgb="FF000000"/>
        <rFont val="Calibri"/>
        <family val="2"/>
        <charset val="1"/>
      </rPr>
      <t xml:space="preserve">Klatka międzytrzonowa szyjna mocowana do trzonów  - technika MIS,                                                                              komplet: 1 klatka + 2 kotwice,                                             </t>
    </r>
    <r>
      <rPr>
        <sz val="11"/>
        <color rgb="FF000000"/>
        <rFont val="Calibri"/>
        <family val="2"/>
        <charset val="1"/>
      </rPr>
      <t>parametry zestawu:</t>
    </r>
  </si>
  <si>
    <t>- wykonane z PEEK przezierne, implanty do międzykręgowej stabilizacji  odcinka szyjnego (poziomy C3-C7) połączone na stałe z tytanowym przodem umożliwiającym mocowanie implantu do trzonów za pomocą kotwic, dostępne trzy profile w płaszczyźnie strzałkowej. Podstawa implantu w rozmiarach 12mmx14mm, 14mmx16xx, 15mmx18mm.</t>
  </si>
  <si>
    <t>- wysokości klatki 6mm -12mm</t>
  </si>
  <si>
    <t>- otwór wewnątrz implantu umożliwiający umieszczenie wiórów kostnych, materiału syntetycznego lub przerost kostny</t>
  </si>
  <si>
    <t>-kotwice dostępne w długościach 12mm, 14mm, 15mm i średnicy 3,7mm</t>
  </si>
  <si>
    <t>- blokowanie kotwic w implancie jednym elementem za pomocą klucza dynamometrycznego</t>
  </si>
  <si>
    <r>
      <rPr>
        <sz val="11"/>
        <color rgb="FF000000"/>
        <rFont val="Calibri"/>
        <family val="2"/>
        <charset val="1"/>
      </rPr>
      <t xml:space="preserve">- w zestawie wymagane co najmniej dwa rozwieracze trzonów typu CASPAR łamane osiowo z nakrętkami zabezpieczanymi zeslizgiwanie z pinów </t>
    </r>
    <r>
      <rPr>
        <b/>
        <sz val="11"/>
        <color rgb="FF000000"/>
        <rFont val="Calibri"/>
        <family val="2"/>
        <charset val="1"/>
      </rPr>
      <t>(</t>
    </r>
    <r>
      <rPr>
        <sz val="11"/>
        <color rgb="FF000000"/>
        <rFont val="Calibri"/>
        <family val="2"/>
        <charset val="1"/>
      </rPr>
      <t>dostępne min. 4 długości pinów</t>
    </r>
    <r>
      <rPr>
        <b/>
        <sz val="11"/>
        <color rgb="FF000000"/>
        <rFont val="Calibri"/>
        <family val="2"/>
        <charset val="1"/>
      </rPr>
      <t>)</t>
    </r>
  </si>
  <si>
    <t>Razem</t>
  </si>
  <si>
    <t>Wartość pakietu netto</t>
  </si>
  <si>
    <t xml:space="preserve"> Wartość pakietu brutto </t>
  </si>
  <si>
    <t>Podpis i pieczęć</t>
  </si>
  <si>
    <t>PAKIET NR – 3</t>
  </si>
  <si>
    <t>Wartość netto</t>
  </si>
  <si>
    <t>1.</t>
  </si>
  <si>
    <t>Klatka międzytrzonowa szyjna mocowana śrubami do trzonu kręgów</t>
  </si>
  <si>
    <t>Komplet: 1 klatka + 2 wkręty kostne</t>
  </si>
  <si>
    <t>parametry zestawu:</t>
  </si>
  <si>
    <t>Wkręt – 1 szt 250,00</t>
  </si>
  <si>
    <t>- klinowy kształt odtwarzający anatomię kręgosłupa szyjnego lub implant prosty,</t>
  </si>
  <si>
    <t>- co najmniej trzy klatki podstawy implantu w granicach szerokość 14mm – 18mm głębokość 12-15mm</t>
  </si>
  <si>
    <t>- śruby do mocowania implantu w co najmniej dwóch średnicach w wariancie sztywnym i ruchomym umożliwiającymi mocowanie śruby pod dowolnym kontem</t>
  </si>
  <si>
    <t>- śruby w długościach od 12-20mm w wersjach samowiercących i samogwintujących</t>
  </si>
  <si>
    <t>- blokowanie śrub w implancie jednym elementem za pomocą klucza dynamometrycznego</t>
  </si>
  <si>
    <t>- celowniki do wiercenia i wprowadzania srub</t>
  </si>
  <si>
    <t>zamykany pojemnik na implanty;</t>
  </si>
  <si>
    <t>metalowy pojemnik na narzędzia z, narzędzia ograniczone do niezbędnego minimum instrumentarium;</t>
  </si>
  <si>
    <t>PAKIET NR – 4</t>
  </si>
  <si>
    <t>Cena za komplet netto</t>
  </si>
  <si>
    <t>VAT</t>
  </si>
  <si>
    <t>Cena za komplet brutto</t>
  </si>
  <si>
    <t>Nazwa produktu</t>
  </si>
  <si>
    <t>Zestaw do stabilizacji transpedikularnej</t>
  </si>
  <si>
    <t>50</t>
  </si>
  <si>
    <t>Komplet: 4 śruby, 4 blokery , 2 pręty, 1 pręt CoCr, 1 poprzeczka; materiał Tytan</t>
  </si>
  <si>
    <t>- Wielokątowe, samogwintujące śruby tulipanowe, walcowy kształt gwintu</t>
  </si>
  <si>
    <t>- ujemny kąt natarcia pióra gwintu elementu blokującego oraz gniazda śruby (haka) ułatwiający wprowadzenie elementu blokującego i zwiększający pewność docisku,</t>
  </si>
  <si>
    <t>- łączniki poprzecznie mocowane wielokątowo do pręta, bez konieczności doginania elementów łącznika</t>
  </si>
  <si>
    <t>- mechanizm blokowania umożliwiający jednoznaczne i trwałe blokowanie oraz możliwość rewizyjnego usunięcia implantów (nienaruszone gniazdo do rewizyjnego usunięcia elementu blokującego) - zrywana nakrętka</t>
  </si>
  <si>
    <t>-system oparty na prętach o średnicach 5,5mm, dostępnych w długościach od 30mm do 50mm</t>
  </si>
  <si>
    <t>- śruby dostępne w średnicach 4,5mm, 5,0mm, 6,5mm, 7,5mm, 8,5mm</t>
  </si>
  <si>
    <t>- średnica łba śruby wraz z kompletnym elementem blokująco-zabezpieczającym, nie może przekraczać 13 mm</t>
  </si>
  <si>
    <t>- gniazdo śruby barwione trwale na różne kolory w zależności od średnicy śruby</t>
  </si>
  <si>
    <t>- system mocowania śruby do pręta otwarty od góry i oparty na jednym elemencie gwintowanym blokująco- zabezpieczającym</t>
  </si>
  <si>
    <t>- wysokość implantów wraz z kompletnym elementem blokująco-zabezpieczającym nie może przekracza 5 mm ponad pręt,</t>
  </si>
  <si>
    <t>- na kielichach śrub cztery nacięcia i okrągłe zagłębienie umożliwiające podłączenie narzędzia do redukcji pręta oraz narzędzi do derotacji</t>
  </si>
  <si>
    <t>- narzędzia w metalowej puszce umożliwiającej ich sterylizację</t>
  </si>
  <si>
    <t>Pręt dogięty</t>
  </si>
  <si>
    <t>Pręt prosty</t>
  </si>
  <si>
    <t>Pozycja 2</t>
  </si>
  <si>
    <t>Cage typu Plif/Tlif</t>
  </si>
  <si>
    <t>materiał PEEK, komplet 1 klatka PEEK</t>
  </si>
  <si>
    <t>- prostokątny przekrój implantu w płaszczyźnie osiowej</t>
  </si>
  <si>
    <t>- przekrój klatki w płaszczyźnie strzałkowej klinowo – obły, z zaokrągloną przednią częścią klatki w celu jej łatwego wprowadzenia bez konieczności stosowania wstępnej dystrakcji czy obrotu klatki</t>
  </si>
  <si>
    <t>- powierzchnia klatek ząbkowana, niesymetryczna w celu blokady przed samoistnym wysunięciem</t>
  </si>
  <si>
    <t>- dostępne wysokości klatek: 8mm, 10mm, 12mm, 14mm, 16mm</t>
  </si>
  <si>
    <t>- dostępne długości klatek : 22m, 26mm, 32mm, 36mm</t>
  </si>
  <si>
    <t>- implant posiada przestrzeń możliwą do wypełnienia wiórem kostnym lub substytutem kości</t>
  </si>
  <si>
    <t>- możliwość zastosowania w technice TLIF oraz PLIF</t>
  </si>
  <si>
    <t>- w zestawie narzędzia umożliwiające przygotowanie przestrzeni do implantacji</t>
  </si>
  <si>
    <t>- implant wyposażony w trzy znaczniki radiologiczne umożliwiające kontrole położenia</t>
  </si>
  <si>
    <t>Implant PEEK</t>
  </si>
  <si>
    <t>materiał Tytan, komplet 1 klatka tytanowa</t>
  </si>
  <si>
    <t>Implant tytanowy</t>
  </si>
  <si>
    <t>Implant ACIF międzytrzonowy szyjny + wypełnienie</t>
  </si>
  <si>
    <t>materiał PEEK, komplet 1 klatka międzytrzonowa, 1 wypełnienie</t>
  </si>
  <si>
    <t>- anatomiczny kształt implantu umożliwiający odtworzenie naturalnej krzywizny kręgosłupa szyjnego</t>
  </si>
  <si>
    <t xml:space="preserve"> ząbkowana powierzchnia klatki bez wystających elementów lub z dodatkowymi kolcami do wyboru</t>
  </si>
  <si>
    <t>- obecność znaczników radiologicznych w celu oceny położenia klatki po implantacji</t>
  </si>
  <si>
    <t>- trzy szerokości klatki 14mm, 16mm, 18 mm oraz trzy głębokości  11m, 14mm i 16mm</t>
  </si>
  <si>
    <t>- wysokość klatki 4,5,6,7,8,9 mm</t>
  </si>
  <si>
    <t>- podajnik implantu mający nakładane zabezpieczenie umożliwiające uniknięcie zbyt głębokiego zaimplantowania cage</t>
  </si>
  <si>
    <t>- instrumentarium zawierające rozwieracze do dystrakcji trzonów z pinami o długościach od 12 do 16mm oraz zestaw rozwieraczy do tkanek miękkich z łopatkami o zróżnicowanych zakończeniach w rozmiarach od 30 do 70 mm</t>
  </si>
  <si>
    <t>- mocowanie implantu do uchwytu poprzez gwintowany otwór</t>
  </si>
  <si>
    <t>- wypełnienie w postaci pasty w tubce, gotowe do użycia, uwodniony hydroksyapatyt o strukturze nanokrystalicznej, pojemność 1cm3</t>
  </si>
  <si>
    <t>Implant międzytrzonowy</t>
  </si>
  <si>
    <t>Wypełnienie</t>
  </si>
  <si>
    <t>Płyta szyjna wykonana ze stopu tytanu,       komplet: 1 płyta, 8 śrub</t>
  </si>
  <si>
    <t>-płyty posiadające zintegrowany system blokowania śruby w płytce z możliwością wizualnej weryfikacji blokady i rewizyjnego usunięcia śrub</t>
  </si>
  <si>
    <t>- wcięcie w środkowej części płyty ułatwiające jej centryczne ułożenie</t>
  </si>
  <si>
    <t>- płyty mogą być doginane do warunków anatomicznych</t>
  </si>
  <si>
    <t>- dostępne rozmiary płyty 1-5 poziomów</t>
  </si>
  <si>
    <t>- rozmiary płyt od 19mm do 25mm co 2 mm, od 25mm do 90mm co 2,5mm, od 90mm do 110mm co 5mm</t>
  </si>
  <si>
    <t>- w zestawie dostępne śruby stało i zmienno kątowe oraz śruby  samogwintujące i samonawiercające się</t>
  </si>
  <si>
    <t>-  samogwintujące dostępne w średnicach 4,0mm 4,5mm i długościach od 11mm do 19mm co 2mm</t>
  </si>
  <si>
    <t>- śruby samonawiercające się dostępne w średnicach 4,0mm 4,5mm i długościach od 11mm do 15mm co 2mm</t>
  </si>
  <si>
    <t>Śruby do płyty</t>
  </si>
  <si>
    <t>Zestaw do stabilizacji transpedikularnej niskoprofilowej,  komplet: 4 śruby, 6 blokerów, 2 pręty,2 śruby SAS, 2 pręty dogięte, 2 konektory typu „off set”, 1 pręt prosty</t>
  </si>
  <si>
    <t>SOLERA 5.5/6.0</t>
  </si>
  <si>
    <t>- kielichy śrub oraz pręty wykonane ze stopu CoCr</t>
  </si>
  <si>
    <t>- blokery wykonane z tytanu</t>
  </si>
  <si>
    <t>- gniazda śrub kodowane kolorami w zależności od średnicy</t>
  </si>
  <si>
    <t>- wielokątowe, samogwintujące, kaniulowane śruby tulipanowe z walcowatym kształtem gwintu</t>
  </si>
  <si>
    <t>- ujemny kąt natarcia pióra gwintu elementu blokującego oraz gniazda śruby, ułatwiający wprowadzenie elementu blokującego i zwiększający pewność docisku</t>
  </si>
  <si>
    <t>- system oparty na pręcie o średnicy 4,75 mm i 5,5/6,0 mm,</t>
  </si>
  <si>
    <t>- system mocowania śruby do pręta otwarty od góry i oparty na jednym elemencie blokująco - zabezpieczającym</t>
  </si>
  <si>
    <t>widzenia operatora) i oparty na jednym elemencie blokująco-zabezpieczającym</t>
  </si>
  <si>
    <t>- mechanizm blokowania umożliwiający jednoznaczne i trwałe blokowanie oraz możliwość rewizyjnego usunięcia implantów (zrywana nakrętka)</t>
  </si>
  <si>
    <t>blokowanie oraz możliwość rewizyjnego usunięcia implantów</t>
  </si>
  <si>
    <t>- dostępne śruby w długości od 20mm, pręty dogięte od 30mm</t>
  </si>
  <si>
    <t>- średnica śrub systemu SOLERA od 4,5 mm do 9,5 mm ze skokiem max co 1 mm</t>
  </si>
  <si>
    <t>- dostępne śruby MAS oraz FAS w długości od 20mm do 65mm</t>
  </si>
  <si>
    <t>- średnica śrub MAS od 4,5mm do 9,5mm ze skokiem max co 1 mm</t>
  </si>
  <si>
    <t>- średnica śrub FAS od 4,5mm do 7,5mm ze skokiem  co 1 mm</t>
  </si>
  <si>
    <t>- śruby SAS z wbudowanym siodłem ułatwiającym wykonanie kompresji i dystrakcji , umożliwiające ustawienie pręta w 13⁰ nachyleniu do śruby</t>
  </si>
  <si>
    <t>- śruby SAS dostępne w rozmiarach od 4,5 do 7,5, w długościach od 20mm do 55mm, ze skokiem co 5mm</t>
  </si>
  <si>
    <t>- pręty o długości od 30 do 100 mm, 350mm oraz 500mm,</t>
  </si>
  <si>
    <t>-dostępne konektory pręta typu "off set"</t>
  </si>
  <si>
    <t>- pręty dogięte od 30mm do 120mm</t>
  </si>
  <si>
    <t>- pręt prosty w rozmiarze 500mm, średnicy 5,5 oraz 6,0</t>
  </si>
  <si>
    <t>- na każdy z implantów plastikowy, odłączany kołnierz ze szczegółowymi oznaczeniami implantu</t>
  </si>
  <si>
    <t>- średnica łba śruby wraz z kompletnym elementem blokująco-zabezpieczającym nie może przekraczać 11mm</t>
  </si>
  <si>
    <t>- wysokość implantów wraz z kompletnym elementem blokująco-zabezpieczającym nie przekracza 5 mm ponad pręt</t>
  </si>
  <si>
    <t>Śruby</t>
  </si>
  <si>
    <t>Blokery</t>
  </si>
  <si>
    <t>Śruby SAS</t>
  </si>
  <si>
    <t>Pręty dogięte</t>
  </si>
  <si>
    <t>Konektory „off-set”</t>
  </si>
  <si>
    <t>PAKIET NR – 5</t>
  </si>
  <si>
    <t>Testy  na wykrywanie infekcji okołoprotezowych wykorzystujący obecność alfa-defensyny</t>
  </si>
  <si>
    <t>PAKIET NR – 6</t>
  </si>
  <si>
    <t>Dynamiczna stabilizacja międzytrzonowa lędźwiowa typu TLIF</t>
  </si>
  <si>
    <t>Implant w całości wykonany z tytanu, górna i dolna powierzchnia w formie siatki umożliwiającej przenikanie osteoklastów i szybszy przyrost kostny implantu. Górna i dolna siatka z licznym kolcami uniemożliwia alokację implantu. Przestrzeń środkowa implantu zupełnie pusta, bez dodatkowych rusztowań, dzięki czemu zachowana jest sprężystości dynamika górnej i dolnej powierzchni implantu, zapobiegająca złamaniom blaszek granicznych kręgów. Implanty w kształcie banana. Występują w dwóch stopniach nachylenia 5 stopni i 8 stopni, trzech długościach:26mm,29mm, 32mm, ośmiu wysokościach 7-14mm stopniowane co 1mm.</t>
  </si>
  <si>
    <t>Każdy implant zapakowany sterylnie.</t>
  </si>
  <si>
    <t>Bezpłatne użyczenie niezbędnego instrumentarium na czas trwania umowy.</t>
  </si>
  <si>
    <t>PAKIET NR – 7</t>
  </si>
  <si>
    <t>Dynamiczna stabilizacja międzytrzonowa szyjna typu ACIF</t>
  </si>
  <si>
    <t>Implant w całości wykonany z tytanu, górna i dolna powierzchnia w formie siatki umożliwiającej przenikanie osteoklastów i szybszy przyrost kostny implantu. Górna i dolna sitka z licznymi kolcami uniemożliwia alokację implantu. Przestrzeń środkowa implantu zupełnie pusta, bez dodatkowych rusztowań, dzięki czemu zachowana jest sprężystość i dynamika górnej i dolnej powierzchni implantu, zapobiegająca złamaniom blaszek granicznych kręgów.</t>
  </si>
  <si>
    <t>Implanty występują w dwóch kształtach anatomicznych o nachyleniu 0 stopni i 5 stopni.</t>
  </si>
  <si>
    <t>Implanty występują w różnych wysokościach 4,5,6,7,8 i 9mm i rozmiarach 12x12mm, 14x14mm, 16x16mm. Każdy implant zapakowany sterylnie. Bezpłatne użyczenie niezbędnego instrumentarium na czas trwania umowy.</t>
  </si>
  <si>
    <t>PAKIET NR 8</t>
  </si>
  <si>
    <t>Endoproteza cementowa stawu biodrowego</t>
  </si>
  <si>
    <t>- panewka nisko profilowa z polietylenu o podwyższonej gęstości z dwoma tytanowymi znacznikami rentgenowskimi w rozmiarach od 42 mm do 64 mm, głowa metalowa o różnych średnicach z pięcioma długościami szyjki: - 3,5; 0 ;</t>
  </si>
  <si>
    <t xml:space="preserve">- głowa metalowa o różnych średnicach z pięcioma długościami szyjki: - 3,5; 0 ; + 3,5; + 7,5; + 10,5; lub głowa ceramiczna w trzech długościach szyjki: - 3,5;0; + 3,5;+ 7,5; + 10,5; lub głowa ceramiczna w trzech długościach szyjki: - 3,5;0; + 3,5; </t>
  </si>
  <si>
    <t>Trzpień cementowany w dwóch płaszczyznach posiadający kształt klina zwężający się dystalnie. Spłaszczony w celu zwiększenia stabilności rotacyjnej, rowkowany obustronnie , wersja standardowa i lateralizowana w tym samym kącie CCD-135 stopni w 9 rozmiarach  rozmiarach: 7,5; 8,75; 10,0; 11,25; 12,5; 13,75; 15,0; 16,25; 17,5;</t>
  </si>
  <si>
    <t>Ostrza kompatybilne z instrumentarium</t>
  </si>
  <si>
    <t>Do każdej endoprotezy należy dołączyć napęd + ostrze do piły.</t>
  </si>
  <si>
    <t>PAKIET NR 9</t>
  </si>
  <si>
    <t xml:space="preserve">Ilość </t>
  </si>
  <si>
    <t>kpl.</t>
  </si>
  <si>
    <t>Endoproteza stawu kolanowego, pierwotna</t>
  </si>
  <si>
    <t>-  część udowa z chromokobaltu, , anatomiczna, w ośmiu rozmiarach, powierzchnia wewnetrzna pokryta PMMA – substancją wspomagającą wiązanie cementu. Konstrukcja implantu powinna zapewnić zgięcie do 155 st.</t>
  </si>
  <si>
    <t>- część piszczelowa tytanowa w 10 rozmiarach z możliwością zastosowania trzpienia</t>
  </si>
  <si>
    <t>- wkładka ślizgowa z polietylenu o zwiększonej odporności na ścieranie, mocowana zatrzaskowo na całym obwodzie w wysokościach 9, 10, 12, 14, 17, 20, 23 mm. Śruba do wkładki.</t>
  </si>
  <si>
    <t>- trzpień prosty/offsetowy</t>
  </si>
  <si>
    <t>- rzepka w całości wykonana z polietylenu o zwiększonej odporności na ścieranie z trzema bolcami, w dziesięciu rozmiarach.</t>
  </si>
  <si>
    <t>Do każdej endoprotezy należy dołączyć napęd + piłę.</t>
  </si>
  <si>
    <t>PAKIET NR 10</t>
  </si>
  <si>
    <t>Trzpień bezcementowy, przynasadowy, tytanowy, prosty, dostępny w minimum 10 rozmiarach, samocentrujący się w kanale, w części bliższej napylony porowatą okładziną tytanową, uniwersalny do biodra lewego i prawego. Trzpień w wersji standard i high ofset. Eurokonus 12/14</t>
  </si>
  <si>
    <t>2.</t>
  </si>
  <si>
    <t xml:space="preserve">Trzpień modularny, w kształcie klina, o przekroju prostokątnym, nieanatomiczny, zwężający się dystalnie, wykonany ze stopu tytanu z domieszką niobu, przynajmniej w dwunastu rozmiarach długości w zakresie 130-200 mm. </t>
  </si>
  <si>
    <t>3.</t>
  </si>
  <si>
    <r>
      <rPr>
        <sz val="12"/>
        <color rgb="FF000000"/>
        <rFont val="Times New Roman"/>
        <family val="1"/>
        <charset val="238"/>
      </rPr>
      <t>Panewka tytanowa press-fit;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powierzchnia panewki szorstka, porowata pokryta regularnie występującymi ząbkami ułatwiającymi pierwotne ufiksowanie i późniejszą osteointegracją. Panewka w wersji z otworami na śruby i bez otworów, z możliwością zastosowania tytanowych zaślepek do niewykorzystanych otworów na śruby. Rozmiary panewek od 46do 68mm.</t>
    </r>
  </si>
  <si>
    <t>4.</t>
  </si>
  <si>
    <t>Wkładka polietylenowa (XLPE)) o zwiększonej odporności na ścieranie w wersji standardowej i z kapą dla głów 28, 32 i 36mm.</t>
  </si>
  <si>
    <t>5.</t>
  </si>
  <si>
    <t>Głowa metalowa CoCr 28mm i 32 mm</t>
  </si>
  <si>
    <t>6.</t>
  </si>
  <si>
    <t>Głowa ceramiczna Biolox Delta o średnicy 28mm, 32mm, 36mm</t>
  </si>
  <si>
    <t>7.</t>
  </si>
  <si>
    <t>Śruba panewkowa o średnicy 6,5 i długości 15-70mm</t>
  </si>
  <si>
    <t>8.</t>
  </si>
  <si>
    <t xml:space="preserve">Razem </t>
  </si>
  <si>
    <t>PAKIET NR 11</t>
  </si>
  <si>
    <t>Ilośćkpl</t>
  </si>
  <si>
    <r>
      <rPr>
        <sz val="12"/>
        <color rgb="FF000000"/>
        <rFont val="Times New Roman"/>
        <family val="1"/>
        <charset val="238"/>
      </rPr>
      <t xml:space="preserve">Trzpień bezcementowy, prosty, przynasadowy, bezkołnierzowy, pokryty w części bliższej porowatą okładziną tytanową i dodatkowo cienką (max 20 </t>
    </r>
    <r>
      <rPr>
        <sz val="12"/>
        <color rgb="FF000000"/>
        <rFont val="Calibri"/>
        <family val="2"/>
        <charset val="238"/>
      </rPr>
      <t>µ</t>
    </r>
    <r>
      <rPr>
        <sz val="11.4"/>
        <color rgb="FF000000"/>
        <rFont val="Times New Roman"/>
        <family val="1"/>
        <charset val="238"/>
      </rPr>
      <t>m) bioaktywną (osteoindukcyjną) szybko-resorbujacą ( do 6 m-cy)</t>
    </r>
    <r>
      <rPr>
        <sz val="12"/>
        <color rgb="FF000000"/>
        <rFont val="Times New Roman"/>
        <family val="1"/>
        <charset val="238"/>
      </rPr>
      <t xml:space="preserve"> warstwą fosforanowo-wapniową (tzw. BONIT). Kształt trzpienia stożkowy w dwóch płaszczyznach. Kąt szyjkowo-trzonowy zredukowany do 127 st. uąłtwiający odtworzenie naturalnej anatomii pacjenta. Trzpień dostępny w min. 10 rozmiarach standardowych i 10 rozmiarach lateralizowanych. Część dystalna i proksymalna trzpienia polerowana. Stożek Euroconus.</t>
    </r>
  </si>
  <si>
    <t xml:space="preserve">Panewka bezcementowa sferyczna, press-fit w minimum 13 rozmiarach zewnętrznych. Czasza z otworami na śruby lub czasza lita bez otwotów. Rant czaszy obły, polerowany, redukujący mozliwość konfliktu szyjkowo-panewkowego. Pokrycie zewnętrzne w formie napylonej, porowatej wastwy tytanowej. Implant przystosowany do zastosowania w jednej czaszy wkładek ceramicznej i PE. </t>
  </si>
  <si>
    <t>Wkładki panewkowe wykonane z wysoko-usieciowanego ( highly cross-link) polietylenu HXLPE, w wersjach standard i z elewacją, dostosowane do rosnących głów 28 mm, 32 mm, 36 mm.</t>
  </si>
  <si>
    <t>Głowy CoCr, stożek Euroconus, średnice zewnętrzne 28 mm, 32 mm, 36 mm.                                                                                  Do każdej endoprotezy należy dołączyć napęd + piłę.</t>
  </si>
  <si>
    <t>Razem 1</t>
  </si>
  <si>
    <t>Razem 2</t>
  </si>
  <si>
    <t>Razem 3</t>
  </si>
  <si>
    <t>Razem 4</t>
  </si>
  <si>
    <t>PAKIET NR 12</t>
  </si>
  <si>
    <t>Endoproteza cementowa stawu kolanowego</t>
  </si>
  <si>
    <t>Element udowy anatomiczny protezy stawu kolanowego cementowy w opcji z zachowaniem lub wycięciem PCL, kompatybilny z wkładką typu „mobile bearning” i fixed bearning”, protezy w rozmiarach 2;2,5;3;4;5;6. Stop CoCr. Element udowy posiadający możliwości dokręcenia trzpieni przedłużających cementowych i bezcementowych.</t>
  </si>
  <si>
    <t>Element piszczelowy stawu kolanowego cementowany kompatybilny z wkładką typu „fixed bearning”, protezy w rozmiarach 2;2,5;3;4;5;6. Stop tytanowy. Opcjonalnie możliwość wykorzystania tacy rewizyjnej z ofsetem lub bez . Część piszczelowa posiadająca możliwość dokręcenia trzpieni przedłużających , cementowych i bezcementowych.</t>
  </si>
  <si>
    <t>Wkłądka polietylenowa typu „Fixe bearning” mocowana zatrzaskowo na obwodzie w opcji z zachowaniem lub wycięciem PCL. Polietylen wysokiej gęstości „cross-link”, w grubościach: 8mm,10mm, 12,5mm,15mm, 17,5mm dla każdego z rozmiarów. Możliwość zastosowania wkładki umożliwiającej półzwiązanie protezy.</t>
  </si>
  <si>
    <t>Implant rzepki</t>
  </si>
  <si>
    <t>Opcjonalnie trzpień przedłużający 30mm, 60mm, piszczelowy, cementowy.</t>
  </si>
  <si>
    <r>
      <rPr>
        <sz val="12"/>
        <color rgb="FF000000"/>
        <rFont val="Times New Roman"/>
        <family val="1"/>
        <charset val="238"/>
      </rPr>
      <t>Zestaw kompletnych narzędzi zdeponowany na czas trwania kontraktu</t>
    </r>
    <r>
      <rPr>
        <sz val="10"/>
        <color rgb="FF000000"/>
        <rFont val="Times New Roman"/>
        <family val="1"/>
        <charset val="238"/>
      </rPr>
      <t>.</t>
    </r>
  </si>
  <si>
    <t>Do każdej endoprotezy należy dołączyć napęd+piłę</t>
  </si>
  <si>
    <t>PAKIET NR 13</t>
  </si>
  <si>
    <r>
      <rPr>
        <b/>
        <sz val="12"/>
        <color rgb="FF000000"/>
        <rFont val="Times New Roman"/>
        <family val="1"/>
        <charset val="238"/>
      </rPr>
      <t xml:space="preserve">Jednorazowy zestaw do płukania pola </t>
    </r>
    <r>
      <rPr>
        <sz val="12"/>
        <color rgb="FF000000"/>
        <rFont val="Times New Roman"/>
        <family val="1"/>
        <charset val="238"/>
      </rPr>
      <t>operacyjnego i odsysania jamy szpikowej z zasilaniem bateryjnym oraz końcówkami do płukania pola operacyjnego, odsysania jamy szpikowej, szczotka do kości piszczelowej (o co najmniej 10 różnych końcówkach).</t>
    </r>
  </si>
  <si>
    <t>Przepływ 1400 ml/min umożliwiający szybkie i dokładne opracowanie rany. Duża tarcza przeciwrozpryskowa 9” zapewniająca ochronę personelu chirurgicznego. Ciśnienie 70 psi zapewniające doskonałe wnikanie do kości gąbczastej. Możliwość równoczesnego odsysania. Szczotki z możliwością przepłukiwania i odsysania w celu przygotowania kanału udowego i plateau kości piszczelowej.</t>
  </si>
  <si>
    <t>PAKIET NR 14</t>
  </si>
  <si>
    <t>Ilość szt</t>
  </si>
  <si>
    <t>Cement kostny z antybiotykiem:</t>
  </si>
  <si>
    <t>Cement kostny średniej lepkości z kompatybilnym metylakrylatem MA dodatkiem gentamycyny, sterylizowany tlenkiem etylenu. Zawartość substancji aktywnej nie powinna przekraczać 1,5 % substancji sproszkowanej. Oba komponenty są barwione chlorofilem.</t>
  </si>
  <si>
    <t>Opakowanie 40 g.</t>
  </si>
  <si>
    <r>
      <rPr>
        <b/>
        <sz val="12"/>
        <color rgb="FF000000"/>
        <rFont val="Times New Roman"/>
        <family val="1"/>
        <charset val="238"/>
      </rPr>
      <t xml:space="preserve">Zestaw pojedyńczy (tzw. Kolanowy) – </t>
    </r>
    <r>
      <rPr>
        <sz val="12"/>
        <color rgb="FF000000"/>
        <rFont val="Times New Roman"/>
        <family val="1"/>
        <charset val="238"/>
      </rPr>
      <t>zawierający 1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mieszalnik/strzykawkę zaopatrzoną w filtr powietrza i dyszę o 2 długościach</t>
    </r>
    <r>
      <rPr>
        <b/>
        <sz val="12"/>
        <color rgb="FF000000"/>
        <rFont val="Times New Roman"/>
        <family val="1"/>
        <charset val="238"/>
      </rPr>
      <t xml:space="preserve"> (</t>
    </r>
    <r>
      <rPr>
        <sz val="12"/>
        <color rgb="FF000000"/>
        <rFont val="Times New Roman"/>
        <family val="1"/>
        <charset val="238"/>
      </rPr>
      <t>długa, krótka). W zestawie są ponad to: uszczelniacz krętarzowy umożliwiający presuryzację cementu, wąż łączący mieszalnik z wytwornicą próżni wyposażony w filtr węglowy oraz wskaźnik próżni.</t>
    </r>
  </si>
  <si>
    <t xml:space="preserve">Zestaw występuje w 3 rozmiarach przystosowanych do mieszania cementu o objętościach: 1 x 80 g  Sprzęt do mieszania i podawania cementu: pistolet, pedał ciśnieniowy do sprężonego powietrza i węże łączące z odpowiednimi konektorami serwisuje firma. </t>
  </si>
  <si>
    <t>PAKIET NR 15</t>
  </si>
  <si>
    <t xml:space="preserve">Trzpień bezcementowy </t>
  </si>
  <si>
    <t xml:space="preserve">Trzpień prosty nieanatomiczny, bezkołnierzowy i kołnierzowy z 135 st. kątem szyjkowo-trzonowym, zwężający się dystalnie, ze stopu tytanowego, pokryty na całej długości hydroksyapatytem o grubości 155jm w 11 rozmiarach od 115mm do 190 mm długości i prostokątnym przekroju poprzecznym od 8mm do 20mm, posiadający nacięcia wzdłużne i poprzeczne umożliwiające bardzo dobrą pierwotną stabilizację.
Możliwość zastosowania specjalnych trzpieni kołnierzowych z 125 st. kątem szyjkowo- trzonowym w 7 rozmiarach od 130mm do 170mm długości do bioder typu Coxa Vara  oraz trzpieni bezkołnierzowych 135st. kątem szyjkowo-trzonowym w 7 rozmiarach typu High Offset (o zwiększonej w stosunku do standardowych trzpieni odległości pomiędzy osią trzpienia a środkiem głowy endoprotezy, zwiększonej długości szyjki). W opcji trzpień dysplastyczny z kołnierzem i bez oraz trzpień typu Short i Low neck w rozmiarach 3 rozmiarach i prostokątnym przekroju poprzecznym od 8mm do10mm. Konus 12/14
</t>
  </si>
  <si>
    <r>
      <rPr>
        <sz val="12"/>
        <color rgb="FF000000"/>
        <rFont val="Calibri"/>
        <family val="2"/>
        <charset val="238"/>
      </rPr>
      <t xml:space="preserve"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2mm; w opcji 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2"/>
        <color rgb="FF000000"/>
        <rFont val="Calibri"/>
        <family val="2"/>
        <charset val="238"/>
      </rPr>
      <t xml:space="preserve"> panewka bezcementowa wielootworowa na 8-12 śrub w zalezności o d rozmiaru. Rozmiary panewki 48-66mm. W opcji panewka  38-46 wielootworowa z możliwością użycia 5-7 śrub (w zależności od rozmiaru)</t>
    </r>
  </si>
  <si>
    <t>Trzpień, mocowany w przynasadzie, bezcementowy, wykonany ze stopu tytanu, pokryty hydroksyapatytem umozliwiający pierwotną stabilizację oraz wtórną osteointegrację. Dostępny w 13 rozmiarach, w wersji standard offset oraz high offset, o długości trzpienia od 95 do 119 mm. z kątem szyjkowym130 stopni oraz stozku 12/14. Równomierny wzrost rozmiaru M-L o 1,25 mm oraz długości o 2 mm między rozmiarami. Lateralizacja o 6 mm w rozmiarze 0-3, oraz o 8 mm w rozmiarze 4-12</t>
  </si>
  <si>
    <t xml:space="preserve">Wkładka polietylenowa crosslink o średnicy wewnętrznej 28mm w rozmiarach 48-66 neutralna, z okapem w rozmiarach 48-66, z reorientacją 10 stopniową 44-66. O średnicy wewnętrznej 32 neutralna i reorientacją 10 stopniową 52-66 oraz o średnicy 36 mm w rozmiarach 56-66mm neutralna oraz w rozmiarach 52-66mm z 10 stopniową reorientacją. </t>
  </si>
  <si>
    <t>Głowa metalowa o średnicy 28 mm, 32 mm w minimum 3 długościach szyjki</t>
  </si>
  <si>
    <t>Głowa metalowa o średnicy 36 mm w minimum 3 długościach szyjki</t>
  </si>
  <si>
    <t>Głowa ceramiczna 28mm, 32mm i 36mm, min. 3 długości szyjki, wybór średnicy i typu głowy śródoperacyjnie.</t>
  </si>
  <si>
    <t>Zaślepka do panewki</t>
  </si>
  <si>
    <t>9.</t>
  </si>
  <si>
    <t>Śruby o średnicy 6,5 mm i długosci od 20  do 70 mm co 5mm</t>
  </si>
  <si>
    <t>Razem 5</t>
  </si>
  <si>
    <t>Razem 6</t>
  </si>
  <si>
    <t>Razem 7</t>
  </si>
  <si>
    <t>Razem 8</t>
  </si>
  <si>
    <t>Razem 9</t>
  </si>
  <si>
    <t>PAKIET NR 16</t>
  </si>
  <si>
    <r>
      <rPr>
        <b/>
        <sz val="12"/>
        <color rgb="FF000000"/>
        <rFont val="Times New Roman"/>
        <family val="1"/>
        <charset val="238"/>
      </rPr>
      <t xml:space="preserve">Cementy i mieszalniki                                            </t>
    </r>
    <r>
      <rPr>
        <sz val="12"/>
        <color rgb="FF000000"/>
        <rFont val="Times New Roman"/>
        <family val="1"/>
        <charset val="238"/>
      </rPr>
      <t>Cement kostny z gentamycyną, sterylizowany tlenkiem etylenu. Jeden składnik barwiony na zielono chlorofilem, sterylizowany tlenkiem etylenu. Opakowanie po 40g.</t>
    </r>
  </si>
  <si>
    <r>
      <rPr>
        <b/>
        <sz val="12"/>
        <color rgb="FF000000"/>
        <rFont val="Times New Roman"/>
        <family val="1"/>
        <charset val="238"/>
      </rPr>
      <t xml:space="preserve">Zestaw pojedyńczy (tzw. kolanowy) – </t>
    </r>
    <r>
      <rPr>
        <sz val="12"/>
        <color rgb="FF000000"/>
        <rFont val="Times New Roman"/>
        <family val="1"/>
        <charset val="238"/>
      </rPr>
      <t>zawierający 1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mieszalnik/strzykawkę zaopatrzoną w filtr powietrza i dyszę o 2 długościach</t>
    </r>
    <r>
      <rPr>
        <b/>
        <sz val="12"/>
        <color rgb="FF000000"/>
        <rFont val="Times New Roman"/>
        <family val="1"/>
        <charset val="238"/>
      </rPr>
      <t xml:space="preserve"> (</t>
    </r>
    <r>
      <rPr>
        <sz val="12"/>
        <color rgb="FF000000"/>
        <rFont val="Times New Roman"/>
        <family val="1"/>
        <charset val="238"/>
      </rPr>
      <t xml:space="preserve">długa, krótka). W zestawie są ponad to: uszczelniacz krętarzowy umożliwiający presuryzację cementu, wąż łączący mieszalnik z wytwornicą próżni wyposażony w filtr węglowy oraz wskaźnik próżni. Zestaw występuje w 3 rozmiarach przystosowanych do mieszania cementu o objętościach: 1 x 80 g  Sprzęt do mieszania i podawania cementu: pistolet, pedał ciśnieniowy do sprężonego powietrza i węże łączące z odpowiednimi konektorami serwisuje firma. </t>
    </r>
  </si>
  <si>
    <r>
      <rPr>
        <b/>
        <sz val="12"/>
        <color rgb="FF000000"/>
        <rFont val="Times New Roman"/>
        <family val="1"/>
        <charset val="238"/>
      </rPr>
      <t xml:space="preserve">Zestaw podwójny (tzw.biodrowy) </t>
    </r>
    <r>
      <rPr>
        <sz val="12"/>
        <color rgb="FF000000"/>
        <rFont val="Times New Roman"/>
        <family val="1"/>
        <charset val="238"/>
      </rPr>
      <t>– zawierający 2 mieszalniki/strzykawki zaopatrzone w filtr powietrza i dyszę o 2 długościach</t>
    </r>
    <r>
      <rPr>
        <b/>
        <sz val="12"/>
        <color rgb="FF000000"/>
        <rFont val="Times New Roman"/>
        <family val="1"/>
        <charset val="238"/>
      </rPr>
      <t xml:space="preserve"> (</t>
    </r>
    <r>
      <rPr>
        <sz val="12"/>
        <color rgb="FF000000"/>
        <rFont val="Times New Roman"/>
        <family val="1"/>
        <charset val="238"/>
      </rPr>
      <t>długa, krótka). W zestawie są ponad to: uszczelniacz krętarzowy umożliwiający presuryzację cementu, wąż łączący mieszalnik z wytwornicą próżni wyposażony w filtr węglowy oraz wskaźnik próżni. Umożliwia jednocześnie wymieszanie 2 cementów.</t>
    </r>
  </si>
  <si>
    <t>PAKIET NR 17</t>
  </si>
  <si>
    <t>Ilość szt/sasz.</t>
  </si>
  <si>
    <t>Cena netto/ za saszetkę/ sztukę</t>
  </si>
  <si>
    <t>Specjalistyczny szew do zabiegów ortopedycznych, wzmacniany włóknami poliethylenu. Nić pleciona jednokolorowa. Jedna nić w saszetce. Nić o grubości 2 wg USP i długości min 90cm atraumatycznie połączona z igłą okrągłą ½ koła o długości 26-27 mm. Opak. 12 saszetek</t>
  </si>
  <si>
    <t>Specjalistyczny szew do zabiegów ortopedycznych, wzmacniany włóknami poliethylenu. Nić pleciona wielowłóknista w tym jedno włókno w innym kolorze. Dwie nici w saszetce. Każda nić o grubości 2 wg USP i długości min 90-100cm bez igły. Opak. 12 saszetek</t>
  </si>
  <si>
    <t>Specjalistyczny szew  do zabiegów ortopedycznych z UHMWPE w kształcie taśmy o grubości 2,5-4,0mm o dł 20cm zakończonej z kazdej strony nicia pleciona o gr USP 2 o długościach 40cm,  bez igły Opak. 6 saszetek</t>
  </si>
  <si>
    <t xml:space="preserve">Specjalistyczny szew do zabiegów ortopedycznych, wzmacniany włóknami poliethylenu. Nić pleciona wielowłóknista w tym jedno włókno w innym kolorze. Jedna nić w saszetce. Nić o grubości 1 wg USP i długości min 90-100cm bez igły. Opak. 12 saszetek - pętla nitinolowa </t>
  </si>
  <si>
    <t>Drut nitinolowy prowadzący do śruby o śr 1,5mm dł 30cm, niesterylny. Niesterylne.</t>
  </si>
  <si>
    <t>Drut  wiercący zakończony wiertłem o śr. 2,4mm, z okiem , dł. 42cm.  Niesterylne.</t>
  </si>
  <si>
    <t>Drut  wiercący zakończony wiertłem o śr . 2,4mm, bez oka, dł. 25cm.  Niesterylne.</t>
  </si>
  <si>
    <t>Drut wiercący z grotem 5mm, dł 25mm z okiem, wielorazowy.  Niesterylne.</t>
  </si>
  <si>
    <t xml:space="preserve">Implant niewchłaniany do mocowania zewnątrzkorowego, składający się z guzika tytanowego zintegrowanego z potrójną pętlą zaciskową z materiału niewchłanianego.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</si>
  <si>
    <t>10.</t>
  </si>
  <si>
    <r>
      <rPr>
        <sz val="11"/>
        <color rgb="FF000000"/>
        <rFont val="Calibri"/>
        <family val="2"/>
        <charset val="1"/>
      </rPr>
      <t>Implant rewizyjny niewchłaniany do mocowania zewnątrzkorowego, składający się z guzika tytanowego zintegrowanego z</t>
    </r>
    <r>
      <rPr>
        <b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pętlą zaciskową z materiału niewchłanianego.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  </r>
  </si>
  <si>
    <t>11.</t>
  </si>
  <si>
    <t xml:space="preserve">Implant niewchłaniany do mocowania zewnątrzkorowego, składający się z pętlą zaciskowej z materiału niewchłanianego. Pętla zmniejszającą swoją wielkość poprzez naprzemienne lub jednoczesne dociąganie nici zaciskowych.Implant dostosowany do przejścia przez kanał kostny o śr 2,4mm, sterylny. </t>
  </si>
  <si>
    <t>12.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</si>
  <si>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</si>
  <si>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13.</t>
  </si>
  <si>
    <t xml:space="preserve">Płytka tytanowa tzw rewizyjna  o wym długości 20mm szerokości 5mm i grubości 2mm z  2 otworami na nici i otworem na pętlę </t>
  </si>
  <si>
    <t>14.</t>
  </si>
  <si>
    <t>Płytka tytanowa do mocoawnia na kości obojczyka</t>
  </si>
  <si>
    <t>15.</t>
  </si>
  <si>
    <t>Płytka tytanowa o wym długości 12mm szerokości 4mm i grubości 2mm z 4 otworami o polerowanych krawędziach</t>
  </si>
  <si>
    <t>16.</t>
  </si>
  <si>
    <t>Płytka tytanowa okrągła o średnicy 12-14mm grubości 1mm zagłębiona  z 2 otworami o polerowanych krawędziach</t>
  </si>
  <si>
    <t>17.</t>
  </si>
  <si>
    <t>Płytka tytanowa wklęsła o śr 6mm i 8mm okrągła z 4 wypustkami pozwalajćymi na stabilne umieszczenie implantu na kanale kostnym o średnicy odpowiedni 7-8mm oraz 9-11mm. Implnat z  2 otworami oraz dwoma szczelinami o polerowanych krawędziach</t>
  </si>
  <si>
    <t>18.</t>
  </si>
  <si>
    <t>Implant niewchłaniany tytanowy, wkręt gwintowany na całej długości, o średnicy   2,5 mm i długości 10-12mm. Rdzeń implantu zwiększający swoją średnicę wraz z odległością od czubka penetrującego. Mocowanie implantu bez potrzeby dodatkowego nawiercania lub nabijania kości. Wkręt tytanowy z jedną nicią  niewchłanianą gr #2  z igłami lub bez. Podajnik ze znacznikami oznaczającymi optymalną głębokość zakotwiczenia implantu.Separacja podajnika od wkrętu samoistna po zwolnieniu nici. Implant sterylny</t>
  </si>
  <si>
    <t>19.</t>
  </si>
  <si>
    <t>Implant niewchłaniany tytanowy, wkręt gwintowany na całej długości, o średnicy 2,0 -  2,5 mm i długości 7 - 12mm. Rdzeń implantu zwiększający swoją średnicę wraz z odległością od czubka penetrującego. Wkręt tytanowy z jedną lub dwoma niciami  niewchłanialnymi gr #3/0 z igłami . Podajnik ze znacznikami oznaczającymi optymalną głębokość zakotwiczenia implantu.Separacja podajnika od wkrętu samoistna po zwolnieniu nici. Implant sterylny</t>
  </si>
  <si>
    <t>20.</t>
  </si>
  <si>
    <t>Implant niewchłaniany tytanowy wkręt gwintowany na całej długości, o średnicy 5,0mm, 6,5mm Mocowanie implantu bez użycia narzędzi tworzących otwór kostny oraz instrumentru do gwintowania otworu. Wkręt zaopatrzony w dwie nici niewchłanialne z UHMWPE o grubości USP 2 różnokolorowe uzbrojone w igły o krzywiźnie 1/2 koła okrągłe dł 26mm. Implant sterylny</t>
  </si>
  <si>
    <t>21.</t>
  </si>
  <si>
    <r>
      <rPr>
        <sz val="11"/>
        <color rgb="FF000000"/>
        <rFont val="Calibri"/>
        <family val="2"/>
        <charset val="1"/>
      </rPr>
      <t xml:space="preserve">Implant niewchłaniany tytanowy samogwintujący, wkręt gwintowany na całej długości, o średnicy </t>
    </r>
    <r>
      <rPr>
        <sz val="9"/>
        <color rgb="FF000000"/>
        <rFont val="Times New Roman"/>
        <family val="1"/>
        <charset val="238"/>
      </rPr>
      <t>4,5mm, 5,5mm, 6,5mm. Mocowanie implantu bez potrzeby dodatkowego nawiercania lub nabijania kości. Wkręt tytanowy zaopatrzony w dwie nici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</si>
  <si>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t>22.</t>
  </si>
  <si>
    <t>Implant niewchłaniany bezwęzłowy  z  niewchłanilnego polimeru  PEEK CF z włóknami węglowymi. Implant o śr 3,5mm, 4,5mm , 5,5mm z pierścieniami antywyrwaniowymi zakończony otworem. Implant mocowany na presfit w kanale kostnym. Implant bez podajnika w zestawie z przeciągaczem do nici, mocowany na podajniku wielorazowym.</t>
  </si>
  <si>
    <t>23.</t>
  </si>
  <si>
    <t>Implant niewchłaniany  z  niewchłanilnego polimeru  PEEK CF z włóknami węglowymi. Implant o śr 3,5mm, z pierścieniami antywyrwaniowymi zakończony otworem dla dwóch nici niewchłanialanych z UHMWPE o ś USP 2. Implant mocowany na presfit w kanale kostnym. Implant na podajniku jednorazowym.</t>
  </si>
  <si>
    <t>24.</t>
  </si>
  <si>
    <t>Implant niewchłaniany  z  niewchłanilnego polimeru  PEEK Optima.. Implant o śr 2,3mm, z pierścieniami antywyrwaniowymi zakończony ostrym czubkiem z oczkiem dla jednej niewchłanialnej z UHMWPE o ś USP 2. Implant mocowany na presfit w kanale kostnym. Implant na podajniku jednorazowym.</t>
  </si>
  <si>
    <t>25.</t>
  </si>
  <si>
    <t>Implant niewchłaniany bezwęzłowy z niewchłanilnego polimeru  PEEK CF z włknami weglowymi. Implant o śr 7mm, 8mm, 9mm gwintowany załadowany na podajnik z ostrym czubkiem zuzbrojuonym w nakładkę z materiału PEEK. Mocowanie poprzez  wkręceine w kanał kostny, możliwość wykorzystania implantu do zabiegów tenodezy. Sterylny</t>
  </si>
  <si>
    <t>26.</t>
  </si>
  <si>
    <t>Implant niewchłaniany bezwęzłowy kaniulowany z niewchłanialnego polimeru  PEEK. Implant o śr. 4,75mm, 5,5mm gwintowany osadzony na prowadnicy z zamontowanym na czubku oczkiem o wielkości pozwalającej do przciągnięcia do 6 nici o gr#2. Implant mocowany poprzez wkręcenie w kanał kostny, możliwość wykorzystania implantu do zabiegów tenodezy. Sterylny</t>
  </si>
  <si>
    <t>27.</t>
  </si>
  <si>
    <t>Implant niewchłaniany bezwęzłowy kaniulowany z niewchłanialnego polimeru  PEEK. Implant o śr 4,75mm, 5,5mm, 6,25mm gwintowany z mozliwoscią przciągnięcia przez implant do 6 nici o gr#2. Implant mocowany poprzez wkręcenie w kanał kostny, możliwość wykorzystania implantu do zabiegów tenodezy. Sterylny</t>
  </si>
  <si>
    <t>28.</t>
  </si>
  <si>
    <t>Kotwica wbijana śr 1,8 mm z materiału UHMWPE tzw miękka, z jedną nicią niewchłanialną o gr USP 2 ruchomą w oczku kotwicy. Kotwica przezierna w RTG sterylna.</t>
  </si>
  <si>
    <t>29.</t>
  </si>
  <si>
    <t>Kotwica wbijana śr 3,2 mm z materiału UHMWPE tzw miękka, z jedną nicią niewchłanialną o gr USP 2 ruchomą w oczku kotwicy z PEEK, Kotwica przezierna w RTG sterylna.</t>
  </si>
  <si>
    <t>30.</t>
  </si>
  <si>
    <t>Igła do szycia tkanek do automatycznego przeszywacza</t>
  </si>
  <si>
    <t>31.</t>
  </si>
  <si>
    <t>Zestaw do przeszczepu bloczków chrzęstno-kostnych dostępny w średnicach 6,8,10mm, sterylny</t>
  </si>
  <si>
    <t>32.</t>
  </si>
  <si>
    <t>Wiertło do wycinania bloczków kostnych w różnych średnicach</t>
  </si>
  <si>
    <t>33.</t>
  </si>
  <si>
    <t>Elektroda do ablacji bipolarnej tkanek w środowisu płynów stosowanych do artroskopii stawów. Elektroda z drenem odsysającym zagięta 30st, 45st, sterylna</t>
  </si>
  <si>
    <t>34.</t>
  </si>
  <si>
    <t>Elektroda do ablacji bipolarnej tkanek w środowisu płynów stosowanych do artroskopii stawów. Elektroda z drenem odsysającym zagięta 50st, 90 st, sterylna</t>
  </si>
  <si>
    <t>35.</t>
  </si>
  <si>
    <t>Implant do szycia łąkotki w systemie all-inside, sterylny</t>
  </si>
  <si>
    <t>36.</t>
  </si>
  <si>
    <t>Zestaw dwóch igieł nitinolowych o długości min 20cm połączonych nicią niewchłanialaną o gr USP 2/0, sterylne, pojedynczo pakowane</t>
  </si>
  <si>
    <t>37.</t>
  </si>
  <si>
    <t>Zestaw igieł i prowadnic do szycia łąkotki w technice inside-out, seztaw niesterylny, wielorazowy, autoklawny</t>
  </si>
  <si>
    <t>38.</t>
  </si>
  <si>
    <t>Śruby do chirurgicznego leczenia stopu koślawej do blokowania zatoki stępu</t>
  </si>
  <si>
    <t>39.</t>
  </si>
  <si>
    <t xml:space="preserve">Implant do chirurgicznego leczenia niestabilości stawu barkowo-obojczykowego, składający się z dwóch guzików połączonych pętlą zaciskową. </t>
  </si>
  <si>
    <t>40.</t>
  </si>
  <si>
    <t>Optyka artroskopowa o dł 175mm i śr. 4,0mm i kącie 30 st., autoklawna</t>
  </si>
  <si>
    <t>41.</t>
  </si>
  <si>
    <t>Trokar artroskopowy z dwoma obturatorami, ostrym i tepym w komplecie. Autoklawny wielorazowy.</t>
  </si>
  <si>
    <t>42.</t>
  </si>
  <si>
    <t>Trokar tępy do płaszcza artroskopowego</t>
  </si>
  <si>
    <t>43.</t>
  </si>
  <si>
    <t>Światłowód o dł min 2300mm i średnicy 4,8mm, autoklawny z mocowaniem do żródła światła typu STRYKER</t>
  </si>
  <si>
    <t>44.</t>
  </si>
  <si>
    <t>Prowadnica do drutu nitinilowego do szycia tkanek miękkich, zagięta w prawo i lewo, zagięcie od 25 do 45 stopni.</t>
  </si>
  <si>
    <t>45.</t>
  </si>
  <si>
    <t>Drut nitilonowy – wielorazowy gumowany do prowadnic, autoklawny</t>
  </si>
  <si>
    <t>46.</t>
  </si>
  <si>
    <t>Narzędzie artroskopowe do wycinania łąkotki. Szczęki proste owalne o szerokości wycinka od 4,20 do 4,4mm, Szczęki o bardzo niskim profilu max do 1,7mm i szerokości szczęk od 6,2mm do 6,6mm. Ramię proste. Uchwyt standardowy jednoakcyjny z ruchomą przednią dźwignią.</t>
  </si>
  <si>
    <t>47.</t>
  </si>
  <si>
    <t>Narzędzie artroskopowe do wycinania łąkotki. Szczęki proste owalne o szerokości wycinka od 4,20 do 4,4mm, Szczęki o bardzo niskim profilu max do 1,7mm i szerokości szczęk od 6,2mm do 6,6mm. Szczęki odgięte do góry od 15 do 20 st od lini ramienia, przeznaczone do ciasnych stawów Ramię proste. Uchwyt standardowy jednoakcyjny z ruchomą przednią dźwignią.</t>
  </si>
  <si>
    <t>48.</t>
  </si>
  <si>
    <t>Sonda artroskopowa zagięta , dł. haczyka 5mm, ramie robocze z podziałką co 3mm.</t>
  </si>
  <si>
    <t>49.</t>
  </si>
  <si>
    <t>Narzędzie do tworzenia mikrozłamań chrzęstnokostnych z czubkiem penetrującym zagiętym 25-30st, Dystalna część narzędzia metalowa.</t>
  </si>
  <si>
    <t>50.</t>
  </si>
  <si>
    <t>Narzędzie do tworzenia mikrozłamań chrzęstnokostnych z czubkiem penetrującym zagiętym 60-65st, Dystalna część narzędzia metalowa.</t>
  </si>
  <si>
    <t>51.</t>
  </si>
  <si>
    <t>Młotek chirurgiczny o masie od 200-400g</t>
  </si>
  <si>
    <t>52.</t>
  </si>
  <si>
    <t>Narzędzie do wyciania łąkotki zagięte w lewo i prawo 45 stopni.</t>
  </si>
  <si>
    <t>53.</t>
  </si>
  <si>
    <t>Membrana stosowana w leczeniu ubytków chrzęstnych, zbudowana z dwuwarstwowego nieusieciowanego kolagenu. Produkt jest biologiczną membraną wykonaną z osierdzia końskiego, która przeszła enzymatyczną obróbkę deantygenacji.  Wymiary membrany: 5 x 5 cm, grubość 0,4 mm</t>
  </si>
  <si>
    <t>54.</t>
  </si>
  <si>
    <t>Płytka T-kształtna i L-kształtna do prawej i lewej piszczeli do osteotomii podkolanowej , niesterylna</t>
  </si>
  <si>
    <t>55.</t>
  </si>
  <si>
    <t>Śruby o śr 5,0mm samogwintujące do mocownaia płytki</t>
  </si>
  <si>
    <t>56.</t>
  </si>
  <si>
    <t>Druty prowadzące do zabiegów osteotomii podkolanowej</t>
  </si>
  <si>
    <t>57.</t>
  </si>
  <si>
    <t>Ostrze shavera do tkanek miękkich AGRESYWNE o ząbkowanym ostrzu wewnętrznym i ząbkowanym płaszczu.  Ostrza jednorazowe o śr 3,4 do 5,3 mm do shavera STRYKER typ FORMULA i FORMULA 180</t>
  </si>
  <si>
    <t>58.</t>
  </si>
  <si>
    <r>
      <rPr>
        <sz val="11"/>
        <color rgb="FF000000"/>
        <rFont val="Calibri"/>
        <family val="2"/>
        <charset val="1"/>
      </rPr>
      <t xml:space="preserve">Ostrze shavera do tkanek miękkich LEKKO AGRESYWNE o lekko ząbkowanym ostrzu zewnętrznym i lekko ząbkowanym płaszczu.  Ostrza jednorazowe o śr. od </t>
    </r>
    <r>
      <rPr>
        <sz val="9"/>
        <color rgb="FF000000"/>
        <rFont val="Times New Roman"/>
        <family val="1"/>
        <charset val="238"/>
      </rPr>
      <t>3,4 do 5,3 mm do shavera STRYKER typ FORMULA i FORMULA 180</t>
    </r>
  </si>
  <si>
    <t>59.</t>
  </si>
  <si>
    <t>Ostrze shawera do tkanki kostnej o owalnym rowkowanym ostrzu. Ostrza jednorazowe ośr 5,5 mm do shavera STRYKER typ FORMULA i FORMULA 180</t>
  </si>
  <si>
    <t>60.</t>
  </si>
  <si>
    <r>
      <rPr>
        <sz val="11"/>
        <color rgb="FF000000"/>
        <rFont val="Calibri"/>
        <family val="2"/>
        <charset val="1"/>
      </rPr>
      <t xml:space="preserve">Ostrze shavera do tkanek miękkich AGRESYWNE o ząbkowanym ostrzu wewnętrznym i ząbkowanym płaszczu.  Ostrza jednorazowe o śr </t>
    </r>
    <r>
      <rPr>
        <sz val="9"/>
        <color rgb="FF000000"/>
        <rFont val="Times New Roman"/>
        <family val="1"/>
        <charset val="238"/>
      </rPr>
      <t>3,5 do 5,5 mm do shavera Vimex Barracuda</t>
    </r>
  </si>
  <si>
    <t>61.</t>
  </si>
  <si>
    <t>Ostrze shavera do tkanek miękkich LEKKO AGRESYWNE o lekko ząbkowanym ostrzu zewnętrznym i lekko ząbkowanym płaszczu.  Ostrza jednorazowe o śr. od 3,5 do 5,5 mm do shavera Vimex Barracuda</t>
  </si>
  <si>
    <t>62.</t>
  </si>
  <si>
    <t>Ostrze shawera do tkanki kostnej o owalnym rowkowanym ostrzu. Ostrza jednorazowe ośr 5,5 mm do shavera Vimex Barracuda</t>
  </si>
  <si>
    <t>63.</t>
  </si>
  <si>
    <t>Dren do pompy FMS, tzw pacjenta typ inflow z łącznikiem przeciwdziałąjącym cofaniu płynu, o długości min 80cm, jałowy, jednorazowy. Opakowanie 50szt</t>
  </si>
  <si>
    <t>64.</t>
  </si>
  <si>
    <t>Dren do pompy artroskopowej FMS typ inflow  tzw. dobowy z min dwoma wkłuciami do płynów, oraz butlą wyrównawczą z drenmi łączącymi do kontrolera ciśnienia i dreny pacjenta z łącznikiem do adaptera. Jałowy. Opakowanie 10 szt</t>
  </si>
  <si>
    <t>65.</t>
  </si>
  <si>
    <t>Zestaw do pompy artroskopowej FMS  z dremani odpływowymi do shavera i kaniuli i drenem pacjenta w zestawie. Jałowy. Opakowanie 10 szt</t>
  </si>
  <si>
    <t>66.</t>
  </si>
  <si>
    <t>Ostrze piły oscylacyjnej , w różnych typach i rozmiarach</t>
  </si>
  <si>
    <t xml:space="preserve">Oferent zobowiązuje się do udostępnienia na czas trwania umowy następującego sprzętu: ZESTAW NARZĘDZI DO REKONSTRUKCJI WIĘZADEŁ KRZYŻOWYCH KOLANA : ACL I PCL. ZESTAW NARZĘDZI DO REKONSTRUKCJI WIĘZADEŁ i ŚCIĘGIEN STAWU BARKOWEGO ZESTAW DO OSTEOTOMII PODKOLANOWEJ </t>
  </si>
  <si>
    <t>Wycena szacunkowa</t>
  </si>
  <si>
    <t xml:space="preserve">Zał. nr 4 </t>
  </si>
  <si>
    <t xml:space="preserve">Komplet </t>
  </si>
  <si>
    <t xml:space="preserve">Klatka – 1 szt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</si>
</sst>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[$zł-415]_-;\-* #,##0.00\ [$zł-415]_-;_-* \-??\ [$zł-415]_-;_-@_-"/>
  </numFmts>
  <fonts count="25" x14ac:knownFonts="1">
    <font>
      <sz val="11"/>
      <color rgb="FF000000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name val="Calibri"/>
      <family val="1"/>
      <charset val="238"/>
    </font>
    <font>
      <sz val="11"/>
      <name val="Calibri"/>
      <family val="1"/>
      <charset val="238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238"/>
    </font>
    <font>
      <sz val="11.4"/>
      <color rgb="FF000000"/>
      <name val="Times New Roman"/>
      <family val="1"/>
      <charset val="238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u/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Border="0" applyProtection="0"/>
    <xf numFmtId="0" fontId="2" fillId="0" borderId="0"/>
    <xf numFmtId="0" fontId="3" fillId="0" borderId="0"/>
    <xf numFmtId="0" fontId="2" fillId="0" borderId="0"/>
  </cellStyleXfs>
  <cellXfs count="251">
    <xf numFmtId="0" fontId="0" fillId="0" borderId="0" xfId="0"/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center" vertical="center" readingOrder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8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8" fillId="0" borderId="1" xfId="1" applyFont="1" applyBorder="1" applyAlignment="1" applyProtection="1"/>
    <xf numFmtId="0" fontId="10" fillId="0" borderId="0" xfId="0" applyFont="1"/>
    <xf numFmtId="0" fontId="11" fillId="0" borderId="2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2" fillId="0" borderId="7" xfId="0" applyFont="1" applyBorder="1" applyAlignment="1">
      <alignment vertical="center" wrapText="1" readingOrder="1"/>
    </xf>
    <xf numFmtId="0" fontId="10" fillId="0" borderId="8" xfId="0" applyFont="1" applyBorder="1" applyAlignment="1">
      <alignment horizontal="left" vertical="center" wrapText="1" readingOrder="1"/>
    </xf>
    <xf numFmtId="0" fontId="10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vertical="center" wrapText="1" readingOrder="1"/>
    </xf>
    <xf numFmtId="0" fontId="10" fillId="0" borderId="5" xfId="0" applyFont="1" applyBorder="1" applyAlignment="1">
      <alignment horizontal="left" vertical="center" wrapText="1" indent="1" readingOrder="1"/>
    </xf>
    <xf numFmtId="0" fontId="10" fillId="0" borderId="9" xfId="0" applyFont="1" applyBorder="1" applyAlignment="1">
      <alignment vertical="center" wrapText="1" readingOrder="1"/>
    </xf>
    <xf numFmtId="0" fontId="13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vertical="center" wrapText="1" readingOrder="1"/>
    </xf>
    <xf numFmtId="0" fontId="10" fillId="0" borderId="10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10" fillId="0" borderId="10" xfId="0" applyFont="1" applyBorder="1" applyAlignment="1">
      <alignment vertical="center" wrapText="1" readingOrder="1"/>
    </xf>
    <xf numFmtId="0" fontId="12" fillId="0" borderId="10" xfId="0" applyFont="1" applyBorder="1" applyAlignment="1">
      <alignment vertical="center" wrapText="1" readingOrder="1"/>
    </xf>
    <xf numFmtId="0" fontId="10" fillId="0" borderId="8" xfId="0" applyFont="1" applyBorder="1" applyAlignment="1">
      <alignment vertical="center" wrapText="1" readingOrder="1"/>
    </xf>
    <xf numFmtId="0" fontId="12" fillId="0" borderId="6" xfId="0" applyFont="1" applyBorder="1" applyAlignment="1">
      <alignment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0" fillId="0" borderId="6" xfId="0" applyBorder="1"/>
    <xf numFmtId="0" fontId="4" fillId="0" borderId="0" xfId="0" applyFont="1" applyAlignment="1">
      <alignment vertical="center" readingOrder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4" fillId="0" borderId="4" xfId="0" applyFont="1" applyBorder="1" applyAlignment="1">
      <alignment horizontal="left" vertical="center" wrapText="1" readingOrder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11" fillId="0" borderId="5" xfId="0" applyFont="1" applyBorder="1" applyAlignment="1">
      <alignment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0" fillId="0" borderId="5" xfId="0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 readingOrder="1"/>
    </xf>
    <xf numFmtId="0" fontId="4" fillId="0" borderId="9" xfId="0" applyFont="1" applyBorder="1" applyAlignment="1">
      <alignment vertical="center" wrapText="1" readingOrder="1"/>
    </xf>
    <xf numFmtId="0" fontId="0" fillId="0" borderId="9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 readingOrder="1"/>
    </xf>
    <xf numFmtId="9" fontId="4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 readingOrder="1"/>
    </xf>
    <xf numFmtId="4" fontId="4" fillId="0" borderId="6" xfId="0" applyNumberFormat="1" applyFont="1" applyBorder="1" applyAlignment="1">
      <alignment horizontal="right" vertical="center" wrapText="1" readingOrder="1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9" fontId="4" fillId="0" borderId="6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0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 readingOrder="1"/>
    </xf>
    <xf numFmtId="0" fontId="15" fillId="0" borderId="6" xfId="0" applyFont="1" applyBorder="1" applyAlignment="1">
      <alignment vertical="center" wrapText="1" readingOrder="1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6" xfId="0" applyFont="1" applyBorder="1" applyAlignment="1">
      <alignment vertical="center" wrapText="1" readingOrder="1"/>
    </xf>
    <xf numFmtId="4" fontId="4" fillId="0" borderId="6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vertical="center" readingOrder="1"/>
    </xf>
    <xf numFmtId="0" fontId="17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left"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0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 readingOrder="1"/>
    </xf>
    <xf numFmtId="4" fontId="4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 readingOrder="1"/>
    </xf>
    <xf numFmtId="9" fontId="4" fillId="0" borderId="12" xfId="0" applyNumberFormat="1" applyFont="1" applyBorder="1" applyAlignment="1">
      <alignment horizontal="center" vertical="center" wrapText="1" readingOrder="1"/>
    </xf>
    <xf numFmtId="9" fontId="4" fillId="0" borderId="13" xfId="0" applyNumberFormat="1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readingOrder="1"/>
    </xf>
    <xf numFmtId="9" fontId="4" fillId="0" borderId="0" xfId="0" applyNumberFormat="1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10" fontId="4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 readingOrder="1"/>
    </xf>
    <xf numFmtId="0" fontId="4" fillId="0" borderId="2" xfId="0" applyFont="1" applyBorder="1" applyAlignment="1">
      <alignment vertical="center" wrapText="1" readingOrder="1"/>
    </xf>
    <xf numFmtId="0" fontId="16" fillId="0" borderId="0" xfId="0" applyFont="1"/>
    <xf numFmtId="0" fontId="12" fillId="0" borderId="3" xfId="0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left" vertical="center" wrapText="1"/>
    </xf>
    <xf numFmtId="0" fontId="18" fillId="0" borderId="6" xfId="2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9" fontId="12" fillId="0" borderId="6" xfId="0" applyNumberFormat="1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readingOrder="1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 wrapText="1" readingOrder="1"/>
    </xf>
    <xf numFmtId="10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 readingOrder="1"/>
    </xf>
    <xf numFmtId="0" fontId="10" fillId="0" borderId="2" xfId="0" applyFont="1" applyBorder="1" applyAlignment="1">
      <alignment horizontal="center" vertical="center" wrapText="1"/>
    </xf>
    <xf numFmtId="0" fontId="22" fillId="0" borderId="0" xfId="0" applyFont="1"/>
    <xf numFmtId="0" fontId="1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0" fontId="20" fillId="2" borderId="6" xfId="4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horizontal="center" wrapText="1"/>
    </xf>
    <xf numFmtId="166" fontId="12" fillId="0" borderId="6" xfId="0" applyNumberFormat="1" applyFont="1" applyBorder="1" applyAlignment="1">
      <alignment horizontal="center"/>
    </xf>
    <xf numFmtId="1" fontId="7" fillId="0" borderId="0" xfId="0" applyNumberFormat="1" applyFont="1"/>
    <xf numFmtId="10" fontId="16" fillId="0" borderId="0" xfId="0" applyNumberFormat="1" applyFont="1" applyAlignment="1">
      <alignment horizontal="center" vertical="center"/>
    </xf>
    <xf numFmtId="1" fontId="16" fillId="0" borderId="0" xfId="0" applyNumberFormat="1" applyFont="1"/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/>
    <xf numFmtId="0" fontId="4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right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right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 readingOrder="1"/>
    </xf>
    <xf numFmtId="9" fontId="10" fillId="0" borderId="3" xfId="0" applyNumberFormat="1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3" fillId="0" borderId="6" xfId="0" applyFont="1" applyBorder="1" applyAlignment="1">
      <alignment horizontal="center" wrapText="1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 vertical="center" wrapText="1" readingOrder="1"/>
    </xf>
    <xf numFmtId="0" fontId="4" fillId="0" borderId="6" xfId="0" applyFont="1" applyBorder="1" applyAlignment="1">
      <alignment vertical="top" wrapText="1"/>
    </xf>
    <xf numFmtId="10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 readingOrder="1"/>
    </xf>
    <xf numFmtId="10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 readingOrder="1"/>
    </xf>
    <xf numFmtId="0" fontId="12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center" wrapText="1" readingOrder="1"/>
    </xf>
    <xf numFmtId="0" fontId="4" fillId="0" borderId="23" xfId="0" applyFont="1" applyBorder="1" applyAlignment="1">
      <alignment horizontal="right" vertical="center" wrapText="1" readingOrder="1"/>
    </xf>
    <xf numFmtId="9" fontId="4" fillId="0" borderId="3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right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9" fontId="4" fillId="0" borderId="6" xfId="0" applyNumberFormat="1" applyFont="1" applyBorder="1" applyAlignment="1">
      <alignment horizontal="center" vertical="center" wrapText="1" readingOrder="1"/>
    </xf>
    <xf numFmtId="9" fontId="10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 readingOrder="1"/>
    </xf>
    <xf numFmtId="0" fontId="4" fillId="0" borderId="20" xfId="0" applyFont="1" applyBorder="1" applyAlignment="1">
      <alignment horizontal="right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right" vertical="center" wrapText="1" readingOrder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9" fontId="4" fillId="0" borderId="17" xfId="0" applyNumberFormat="1" applyFont="1" applyBorder="1" applyAlignment="1">
      <alignment horizontal="center" vertical="center" wrapText="1" readingOrder="1"/>
    </xf>
    <xf numFmtId="9" fontId="4" fillId="0" borderId="22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 readingOrder="1"/>
    </xf>
    <xf numFmtId="0" fontId="10" fillId="0" borderId="6" xfId="0" applyFont="1" applyBorder="1" applyAlignment="1">
      <alignment vertical="center" wrapText="1" readingOrder="1"/>
    </xf>
    <xf numFmtId="10" fontId="4" fillId="0" borderId="6" xfId="0" applyNumberFormat="1" applyFont="1" applyBorder="1" applyAlignment="1">
      <alignment horizontal="center" vertical="center" wrapText="1" readingOrder="1"/>
    </xf>
    <xf numFmtId="10" fontId="14" fillId="0" borderId="6" xfId="0" applyNumberFormat="1" applyFont="1" applyBorder="1" applyAlignment="1">
      <alignment horizontal="center" vertical="center" wrapText="1" readingOrder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 wrapText="1" readingOrder="1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1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 readingOrder="1"/>
    </xf>
    <xf numFmtId="9" fontId="14" fillId="0" borderId="6" xfId="0" applyNumberFormat="1" applyFont="1" applyBorder="1" applyAlignment="1">
      <alignment horizontal="center" vertical="center" readingOrder="1"/>
    </xf>
    <xf numFmtId="0" fontId="1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10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 readingOrder="1"/>
    </xf>
    <xf numFmtId="10" fontId="10" fillId="0" borderId="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readingOrder="1"/>
    </xf>
    <xf numFmtId="0" fontId="10" fillId="0" borderId="6" xfId="0" applyFont="1" applyBorder="1" applyAlignment="1">
      <alignment wrapText="1"/>
    </xf>
  </cellXfs>
  <cellStyles count="5">
    <cellStyle name="Normal 2" xfId="2" xr:uid="{00000000-0005-0000-0000-000006000000}"/>
    <cellStyle name="Normalny" xfId="0" builtinId="0"/>
    <cellStyle name="Normalny 2" xfId="3" xr:uid="{00000000-0005-0000-0000-000007000000}"/>
    <cellStyle name="Normalny_Arkusz1" xfId="4" xr:uid="{00000000-0005-0000-0000-000008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zoomScale="95" zoomScaleNormal="95" workbookViewId="0">
      <selection activeCell="F111" sqref="F111"/>
    </sheetView>
  </sheetViews>
  <sheetFormatPr defaultColWidth="8.7109375" defaultRowHeight="15" x14ac:dyDescent="0.25"/>
  <cols>
    <col min="1" max="1" width="20" customWidth="1"/>
    <col min="2" max="2" width="50" customWidth="1"/>
    <col min="3" max="3" width="12.85546875" customWidth="1"/>
    <col min="4" max="4" width="18" customWidth="1"/>
    <col min="5" max="5" width="19.140625" customWidth="1"/>
    <col min="6" max="6" width="17.140625" customWidth="1"/>
    <col min="7" max="7" width="15.140625" customWidth="1"/>
    <col min="8" max="8" width="16.28515625" customWidth="1"/>
    <col min="9" max="9" width="9" customWidth="1"/>
    <col min="11" max="11" width="22.42578125" customWidth="1"/>
    <col min="12" max="12" width="9.7109375" customWidth="1"/>
  </cols>
  <sheetData>
    <row r="1" spans="1:9" ht="15.75" x14ac:dyDescent="0.25">
      <c r="A1" s="1" t="s">
        <v>574</v>
      </c>
    </row>
    <row r="3" spans="1:9" ht="15.75" x14ac:dyDescent="0.25">
      <c r="A3" s="1" t="s">
        <v>0</v>
      </c>
    </row>
    <row r="5" spans="1:9" ht="15.75" x14ac:dyDescent="0.25">
      <c r="A5" s="2" t="s">
        <v>1</v>
      </c>
    </row>
    <row r="6" spans="1:9" ht="15.75" x14ac:dyDescent="0.25">
      <c r="A6" s="3"/>
    </row>
    <row r="7" spans="1:9" ht="15.75" x14ac:dyDescent="0.25">
      <c r="A7" s="3"/>
    </row>
    <row r="8" spans="1:9" ht="32.25" customHeight="1" x14ac:dyDescent="0.25">
      <c r="A8" s="178">
        <v>1</v>
      </c>
      <c r="B8" s="179" t="s">
        <v>2</v>
      </c>
      <c r="C8" s="179"/>
      <c r="D8" s="179"/>
      <c r="E8" s="179"/>
      <c r="F8" s="179"/>
      <c r="G8" s="179"/>
      <c r="H8" s="179"/>
      <c r="I8" s="179"/>
    </row>
    <row r="9" spans="1:9" ht="240.4" customHeight="1" x14ac:dyDescent="0.25">
      <c r="A9" s="178"/>
      <c r="B9" s="180" t="s">
        <v>3</v>
      </c>
      <c r="C9" s="180"/>
      <c r="D9" s="180"/>
      <c r="E9" s="180"/>
      <c r="F9" s="180"/>
      <c r="G9" s="180"/>
      <c r="H9" s="180"/>
      <c r="I9" s="180"/>
    </row>
    <row r="10" spans="1:9" x14ac:dyDescent="0.25">
      <c r="A10" s="4" t="s">
        <v>4</v>
      </c>
      <c r="B10" s="5" t="s">
        <v>5</v>
      </c>
      <c r="C10" s="4" t="s">
        <v>6</v>
      </c>
      <c r="D10" s="4">
        <v>10</v>
      </c>
      <c r="E10" s="6"/>
      <c r="F10" s="6">
        <f t="shared" ref="F10:F16" si="0">E10*1.08</f>
        <v>0</v>
      </c>
      <c r="G10" s="6">
        <f t="shared" ref="G10:G16" si="1">F10*D10</f>
        <v>0</v>
      </c>
      <c r="H10" s="5"/>
      <c r="I10" s="7"/>
    </row>
    <row r="11" spans="1:9" x14ac:dyDescent="0.25">
      <c r="A11" s="4" t="s">
        <v>7</v>
      </c>
      <c r="B11" s="5" t="s">
        <v>8</v>
      </c>
      <c r="C11" s="4" t="s">
        <v>6</v>
      </c>
      <c r="D11" s="4">
        <v>10</v>
      </c>
      <c r="E11" s="6"/>
      <c r="F11" s="6">
        <f t="shared" si="0"/>
        <v>0</v>
      </c>
      <c r="G11" s="6">
        <f t="shared" si="1"/>
        <v>0</v>
      </c>
      <c r="H11" s="5"/>
      <c r="I11" s="7"/>
    </row>
    <row r="12" spans="1:9" x14ac:dyDescent="0.25">
      <c r="A12" s="4" t="s">
        <v>9</v>
      </c>
      <c r="B12" s="5" t="s">
        <v>10</v>
      </c>
      <c r="C12" s="4" t="s">
        <v>6</v>
      </c>
      <c r="D12" s="4">
        <v>20</v>
      </c>
      <c r="E12" s="6"/>
      <c r="F12" s="6">
        <f t="shared" si="0"/>
        <v>0</v>
      </c>
      <c r="G12" s="6">
        <f t="shared" si="1"/>
        <v>0</v>
      </c>
      <c r="H12" s="5"/>
      <c r="I12" s="7"/>
    </row>
    <row r="13" spans="1:9" x14ac:dyDescent="0.25">
      <c r="A13" s="4" t="s">
        <v>11</v>
      </c>
      <c r="B13" s="5" t="s">
        <v>12</v>
      </c>
      <c r="C13" s="4" t="s">
        <v>6</v>
      </c>
      <c r="D13" s="4">
        <v>2</v>
      </c>
      <c r="E13" s="6"/>
      <c r="F13" s="6">
        <f t="shared" si="0"/>
        <v>0</v>
      </c>
      <c r="G13" s="6">
        <f t="shared" si="1"/>
        <v>0</v>
      </c>
      <c r="H13" s="5"/>
      <c r="I13" s="7"/>
    </row>
    <row r="14" spans="1:9" x14ac:dyDescent="0.25">
      <c r="A14" s="4" t="s">
        <v>13</v>
      </c>
      <c r="B14" s="5" t="s">
        <v>14</v>
      </c>
      <c r="C14" s="4" t="s">
        <v>6</v>
      </c>
      <c r="D14" s="4">
        <v>2</v>
      </c>
      <c r="E14" s="6"/>
      <c r="F14" s="6">
        <f t="shared" si="0"/>
        <v>0</v>
      </c>
      <c r="G14" s="6">
        <f t="shared" si="1"/>
        <v>0</v>
      </c>
      <c r="H14" s="5"/>
      <c r="I14" s="7"/>
    </row>
    <row r="15" spans="1:9" x14ac:dyDescent="0.25">
      <c r="A15" s="4" t="s">
        <v>15</v>
      </c>
      <c r="B15" s="5" t="s">
        <v>16</v>
      </c>
      <c r="C15" s="4" t="s">
        <v>6</v>
      </c>
      <c r="D15" s="4">
        <v>2</v>
      </c>
      <c r="E15" s="6"/>
      <c r="F15" s="6">
        <f t="shared" si="0"/>
        <v>0</v>
      </c>
      <c r="G15" s="6">
        <f t="shared" si="1"/>
        <v>0</v>
      </c>
      <c r="H15" s="5"/>
      <c r="I15" s="7"/>
    </row>
    <row r="16" spans="1:9" x14ac:dyDescent="0.25">
      <c r="A16" s="4" t="s">
        <v>17</v>
      </c>
      <c r="B16" s="5" t="s">
        <v>18</v>
      </c>
      <c r="C16" s="4" t="s">
        <v>6</v>
      </c>
      <c r="D16" s="4">
        <v>1</v>
      </c>
      <c r="E16" s="6"/>
      <c r="F16" s="6">
        <f t="shared" si="0"/>
        <v>0</v>
      </c>
      <c r="G16" s="6">
        <f t="shared" si="1"/>
        <v>0</v>
      </c>
      <c r="H16" s="5"/>
      <c r="I16" s="7"/>
    </row>
    <row r="17" spans="1:9" ht="26.65" customHeight="1" x14ac:dyDescent="0.25">
      <c r="A17" s="181">
        <v>2</v>
      </c>
      <c r="B17" s="179" t="s">
        <v>19</v>
      </c>
      <c r="C17" s="179"/>
      <c r="D17" s="179"/>
      <c r="E17" s="179"/>
      <c r="F17" s="179"/>
      <c r="G17" s="179"/>
      <c r="H17" s="179"/>
      <c r="I17" s="179"/>
    </row>
    <row r="18" spans="1:9" ht="14.85" customHeight="1" x14ac:dyDescent="0.25">
      <c r="A18" s="181"/>
      <c r="B18" s="182" t="s">
        <v>20</v>
      </c>
      <c r="C18" s="182"/>
      <c r="D18" s="182"/>
      <c r="E18" s="182"/>
      <c r="F18" s="182"/>
      <c r="G18" s="182"/>
      <c r="H18" s="182"/>
      <c r="I18" s="182"/>
    </row>
    <row r="19" spans="1:9" x14ac:dyDescent="0.25">
      <c r="A19" s="4" t="s">
        <v>7</v>
      </c>
      <c r="B19" s="5" t="s">
        <v>21</v>
      </c>
      <c r="C19" s="4" t="s">
        <v>6</v>
      </c>
      <c r="D19" s="4">
        <v>20</v>
      </c>
      <c r="E19" s="6"/>
      <c r="F19" s="6">
        <f>E19*1.08</f>
        <v>0</v>
      </c>
      <c r="G19" s="6">
        <f>F19*D19</f>
        <v>0</v>
      </c>
      <c r="H19" s="4"/>
      <c r="I19" s="8"/>
    </row>
    <row r="20" spans="1:9" x14ac:dyDescent="0.25">
      <c r="A20" s="4" t="s">
        <v>22</v>
      </c>
      <c r="B20" s="5" t="s">
        <v>23</v>
      </c>
      <c r="C20" s="4" t="s">
        <v>6</v>
      </c>
      <c r="D20" s="4">
        <v>5</v>
      </c>
      <c r="E20" s="6"/>
      <c r="F20" s="6"/>
      <c r="G20" s="6"/>
      <c r="H20" s="4"/>
      <c r="I20" s="8"/>
    </row>
    <row r="21" spans="1:9" ht="14.85" customHeight="1" x14ac:dyDescent="0.25">
      <c r="A21" s="183">
        <v>3</v>
      </c>
      <c r="B21" s="183" t="s">
        <v>24</v>
      </c>
      <c r="C21" s="183"/>
      <c r="D21" s="183"/>
      <c r="E21" s="183"/>
      <c r="F21" s="183"/>
      <c r="G21" s="183"/>
      <c r="H21" s="183"/>
      <c r="I21" s="183"/>
    </row>
    <row r="22" spans="1:9" ht="277.14999999999998" customHeight="1" x14ac:dyDescent="0.25">
      <c r="A22" s="183"/>
      <c r="B22" s="180" t="s">
        <v>25</v>
      </c>
      <c r="C22" s="180"/>
      <c r="D22" s="180"/>
      <c r="E22" s="180"/>
      <c r="F22" s="180"/>
      <c r="G22" s="180"/>
      <c r="H22" s="180"/>
      <c r="I22" s="180"/>
    </row>
    <row r="23" spans="1:9" x14ac:dyDescent="0.25">
      <c r="A23" s="4" t="s">
        <v>9</v>
      </c>
      <c r="B23" s="5" t="s">
        <v>26</v>
      </c>
      <c r="C23" s="4" t="s">
        <v>6</v>
      </c>
      <c r="D23" s="4">
        <v>100</v>
      </c>
      <c r="E23" s="6"/>
      <c r="F23" s="9"/>
      <c r="G23" s="6">
        <f t="shared" ref="G23:G28" si="2">F23*D23</f>
        <v>0</v>
      </c>
      <c r="H23" s="5"/>
      <c r="I23" s="7"/>
    </row>
    <row r="24" spans="1:9" x14ac:dyDescent="0.25">
      <c r="A24" s="4" t="s">
        <v>27</v>
      </c>
      <c r="B24" s="5" t="s">
        <v>10</v>
      </c>
      <c r="C24" s="4" t="s">
        <v>6</v>
      </c>
      <c r="D24" s="4">
        <v>100</v>
      </c>
      <c r="E24" s="6"/>
      <c r="F24" s="9"/>
      <c r="G24" s="6">
        <f t="shared" si="2"/>
        <v>0</v>
      </c>
      <c r="H24" s="5"/>
      <c r="I24" s="7"/>
    </row>
    <row r="25" spans="1:9" x14ac:dyDescent="0.25">
      <c r="A25" s="4" t="s">
        <v>11</v>
      </c>
      <c r="B25" s="5" t="s">
        <v>14</v>
      </c>
      <c r="C25" s="4" t="s">
        <v>6</v>
      </c>
      <c r="D25" s="4">
        <v>20</v>
      </c>
      <c r="E25" s="6"/>
      <c r="F25" s="9"/>
      <c r="G25" s="6">
        <f t="shared" si="2"/>
        <v>0</v>
      </c>
      <c r="H25" s="5"/>
      <c r="I25" s="7"/>
    </row>
    <row r="26" spans="1:9" x14ac:dyDescent="0.25">
      <c r="A26" s="4" t="s">
        <v>13</v>
      </c>
      <c r="B26" s="5" t="s">
        <v>12</v>
      </c>
      <c r="C26" s="4" t="s">
        <v>6</v>
      </c>
      <c r="D26" s="4">
        <v>5</v>
      </c>
      <c r="E26" s="6"/>
      <c r="F26" s="9"/>
      <c r="G26" s="6">
        <f t="shared" si="2"/>
        <v>0</v>
      </c>
      <c r="H26" s="5"/>
      <c r="I26" s="7"/>
    </row>
    <row r="27" spans="1:9" x14ac:dyDescent="0.25">
      <c r="A27" s="4" t="s">
        <v>15</v>
      </c>
      <c r="B27" s="5" t="s">
        <v>28</v>
      </c>
      <c r="C27" s="4" t="s">
        <v>6</v>
      </c>
      <c r="D27" s="4">
        <v>2</v>
      </c>
      <c r="E27" s="6"/>
      <c r="F27" s="9"/>
      <c r="G27" s="6">
        <f t="shared" si="2"/>
        <v>0</v>
      </c>
      <c r="H27" s="5"/>
      <c r="I27" s="7"/>
    </row>
    <row r="28" spans="1:9" ht="25.5" x14ac:dyDescent="0.25">
      <c r="A28" s="4" t="s">
        <v>17</v>
      </c>
      <c r="B28" s="5" t="s">
        <v>29</v>
      </c>
      <c r="C28" s="4" t="s">
        <v>6</v>
      </c>
      <c r="D28" s="4">
        <v>6</v>
      </c>
      <c r="E28" s="6"/>
      <c r="F28" s="9"/>
      <c r="G28" s="6">
        <f t="shared" si="2"/>
        <v>0</v>
      </c>
      <c r="H28" s="5"/>
      <c r="I28" s="7"/>
    </row>
    <row r="29" spans="1:9" ht="14.85" customHeight="1" x14ac:dyDescent="0.25">
      <c r="A29" s="181">
        <v>4</v>
      </c>
      <c r="B29" s="179" t="s">
        <v>30</v>
      </c>
      <c r="C29" s="179"/>
      <c r="D29" s="179"/>
      <c r="E29" s="179"/>
      <c r="F29" s="179"/>
      <c r="G29" s="179"/>
      <c r="H29" s="179"/>
      <c r="I29" s="179"/>
    </row>
    <row r="30" spans="1:9" ht="85.7" customHeight="1" x14ac:dyDescent="0.25">
      <c r="A30" s="181"/>
      <c r="B30" s="180" t="s">
        <v>31</v>
      </c>
      <c r="C30" s="180"/>
      <c r="D30" s="180"/>
      <c r="E30" s="180"/>
      <c r="F30" s="180"/>
      <c r="G30" s="180"/>
      <c r="H30" s="180"/>
      <c r="I30" s="180"/>
    </row>
    <row r="31" spans="1:9" x14ac:dyDescent="0.25">
      <c r="A31" s="4" t="s">
        <v>32</v>
      </c>
      <c r="B31" s="5" t="s">
        <v>33</v>
      </c>
      <c r="C31" s="4" t="s">
        <v>6</v>
      </c>
      <c r="D31" s="4">
        <v>5</v>
      </c>
      <c r="E31" s="6"/>
      <c r="F31" s="6"/>
      <c r="G31" s="6">
        <f>F31*D31</f>
        <v>0</v>
      </c>
      <c r="H31" s="4"/>
      <c r="I31" s="7"/>
    </row>
    <row r="32" spans="1:9" x14ac:dyDescent="0.25">
      <c r="A32" s="4" t="s">
        <v>34</v>
      </c>
      <c r="B32" s="5" t="s">
        <v>35</v>
      </c>
      <c r="C32" s="4" t="s">
        <v>6</v>
      </c>
      <c r="D32" s="4">
        <v>2</v>
      </c>
      <c r="E32" s="6"/>
      <c r="F32" s="6"/>
      <c r="G32" s="6">
        <f>F32*D32</f>
        <v>0</v>
      </c>
      <c r="H32" s="4"/>
      <c r="I32" s="7"/>
    </row>
    <row r="33" spans="1:9" x14ac:dyDescent="0.25">
      <c r="A33" s="4" t="s">
        <v>36</v>
      </c>
      <c r="B33" s="5" t="s">
        <v>37</v>
      </c>
      <c r="C33" s="4" t="s">
        <v>6</v>
      </c>
      <c r="D33" s="4">
        <v>2</v>
      </c>
      <c r="E33" s="6"/>
      <c r="F33" s="6"/>
      <c r="G33" s="6">
        <f>F33*D33</f>
        <v>0</v>
      </c>
      <c r="H33" s="4"/>
      <c r="I33" s="7"/>
    </row>
    <row r="34" spans="1:9" ht="14.85" customHeight="1" x14ac:dyDescent="0.25">
      <c r="A34" s="181">
        <v>5</v>
      </c>
      <c r="B34" s="179" t="s">
        <v>38</v>
      </c>
      <c r="C34" s="179"/>
      <c r="D34" s="179"/>
      <c r="E34" s="179"/>
      <c r="F34" s="179"/>
      <c r="G34" s="179"/>
      <c r="H34" s="179"/>
      <c r="I34" s="179"/>
    </row>
    <row r="35" spans="1:9" ht="26.65" customHeight="1" x14ac:dyDescent="0.25">
      <c r="A35" s="181"/>
      <c r="B35" s="180" t="s">
        <v>39</v>
      </c>
      <c r="C35" s="180"/>
      <c r="D35" s="180"/>
      <c r="E35" s="180"/>
      <c r="F35" s="180"/>
      <c r="G35" s="180"/>
      <c r="H35" s="180"/>
      <c r="I35" s="180"/>
    </row>
    <row r="36" spans="1:9" x14ac:dyDescent="0.25">
      <c r="A36" s="4" t="s">
        <v>40</v>
      </c>
      <c r="B36" s="5" t="s">
        <v>41</v>
      </c>
      <c r="C36" s="4" t="s">
        <v>6</v>
      </c>
      <c r="D36" s="4">
        <v>1</v>
      </c>
      <c r="E36" s="6"/>
      <c r="F36" s="6"/>
      <c r="G36" s="6">
        <f>F36*D36</f>
        <v>0</v>
      </c>
      <c r="H36" s="4"/>
      <c r="I36" s="7"/>
    </row>
    <row r="37" spans="1:9" x14ac:dyDescent="0.25">
      <c r="A37" s="4" t="s">
        <v>42</v>
      </c>
      <c r="B37" s="5" t="s">
        <v>43</v>
      </c>
      <c r="C37" s="4" t="s">
        <v>6</v>
      </c>
      <c r="D37" s="4">
        <v>2</v>
      </c>
      <c r="E37" s="6"/>
      <c r="F37" s="6"/>
      <c r="G37" s="6">
        <f>F37*D37</f>
        <v>0</v>
      </c>
      <c r="H37" s="4"/>
      <c r="I37" s="7"/>
    </row>
    <row r="38" spans="1:9" x14ac:dyDescent="0.25">
      <c r="A38" s="4" t="s">
        <v>44</v>
      </c>
      <c r="B38" s="5" t="s">
        <v>45</v>
      </c>
      <c r="C38" s="4" t="s">
        <v>6</v>
      </c>
      <c r="D38" s="4">
        <v>1</v>
      </c>
      <c r="E38" s="6"/>
      <c r="F38" s="6"/>
      <c r="G38" s="6">
        <f>F38*D38</f>
        <v>0</v>
      </c>
      <c r="H38" s="4"/>
      <c r="I38" s="7"/>
    </row>
    <row r="39" spans="1:9" ht="26.65" customHeight="1" x14ac:dyDescent="0.25">
      <c r="A39" s="183">
        <v>6</v>
      </c>
      <c r="B39" s="184" t="s">
        <v>46</v>
      </c>
      <c r="C39" s="184"/>
      <c r="D39" s="184"/>
      <c r="E39" s="184"/>
      <c r="F39" s="184"/>
      <c r="G39" s="184"/>
      <c r="H39" s="184"/>
      <c r="I39" s="184"/>
    </row>
    <row r="40" spans="1:9" ht="178.35" customHeight="1" x14ac:dyDescent="0.25">
      <c r="A40" s="183"/>
      <c r="B40" s="185" t="s">
        <v>47</v>
      </c>
      <c r="C40" s="185"/>
      <c r="D40" s="185"/>
      <c r="E40" s="185"/>
      <c r="F40" s="185"/>
      <c r="G40" s="185"/>
      <c r="H40" s="185"/>
      <c r="I40" s="185"/>
    </row>
    <row r="41" spans="1:9" x14ac:dyDescent="0.25">
      <c r="A41" s="4" t="s">
        <v>48</v>
      </c>
      <c r="B41" s="5" t="s">
        <v>49</v>
      </c>
      <c r="C41" s="4" t="s">
        <v>6</v>
      </c>
      <c r="D41" s="4">
        <v>5</v>
      </c>
      <c r="E41" s="6"/>
      <c r="F41" s="6"/>
      <c r="G41" s="6">
        <f>F41*D41</f>
        <v>0</v>
      </c>
      <c r="H41" s="4"/>
      <c r="I41" s="7"/>
    </row>
    <row r="42" spans="1:9" ht="26.85" customHeight="1" x14ac:dyDescent="0.25">
      <c r="A42" s="181">
        <v>7</v>
      </c>
      <c r="B42" s="179" t="s">
        <v>50</v>
      </c>
      <c r="C42" s="179"/>
      <c r="D42" s="179"/>
      <c r="E42" s="179"/>
      <c r="F42" s="179"/>
      <c r="G42" s="179"/>
      <c r="H42" s="179"/>
      <c r="I42" s="179"/>
    </row>
    <row r="43" spans="1:9" ht="14.85" customHeight="1" x14ac:dyDescent="0.25">
      <c r="A43" s="181"/>
      <c r="B43" s="180" t="s">
        <v>51</v>
      </c>
      <c r="C43" s="180"/>
      <c r="D43" s="180"/>
      <c r="E43" s="180"/>
      <c r="F43" s="180"/>
      <c r="G43" s="180"/>
      <c r="H43" s="180"/>
      <c r="I43" s="180"/>
    </row>
    <row r="44" spans="1:9" x14ac:dyDescent="0.25">
      <c r="A44" s="4" t="s">
        <v>52</v>
      </c>
      <c r="B44" s="5" t="s">
        <v>49</v>
      </c>
      <c r="C44" s="4" t="s">
        <v>6</v>
      </c>
      <c r="D44" s="4">
        <v>10</v>
      </c>
      <c r="E44" s="6"/>
      <c r="F44" s="6"/>
      <c r="G44" s="6">
        <f>F44*D44</f>
        <v>0</v>
      </c>
      <c r="H44" s="4"/>
      <c r="I44" s="7"/>
    </row>
    <row r="45" spans="1:9" x14ac:dyDescent="0.25">
      <c r="A45" s="4" t="s">
        <v>53</v>
      </c>
      <c r="B45" s="5" t="s">
        <v>54</v>
      </c>
      <c r="C45" s="4" t="s">
        <v>6</v>
      </c>
      <c r="D45" s="4">
        <v>10</v>
      </c>
      <c r="E45" s="6"/>
      <c r="F45" s="6"/>
      <c r="G45" s="6">
        <f>F45*D45</f>
        <v>0</v>
      </c>
      <c r="H45" s="4"/>
      <c r="I45" s="7"/>
    </row>
    <row r="46" spans="1:9" ht="14.85" customHeight="1" x14ac:dyDescent="0.25">
      <c r="A46" s="183">
        <v>8</v>
      </c>
      <c r="B46" s="184" t="s">
        <v>55</v>
      </c>
      <c r="C46" s="184"/>
      <c r="D46" s="184"/>
      <c r="E46" s="184"/>
      <c r="F46" s="184"/>
      <c r="G46" s="184"/>
      <c r="H46" s="184"/>
      <c r="I46" s="184"/>
    </row>
    <row r="47" spans="1:9" ht="144.4" customHeight="1" x14ac:dyDescent="0.25">
      <c r="A47" s="183"/>
      <c r="B47" s="185" t="s">
        <v>56</v>
      </c>
      <c r="C47" s="185"/>
      <c r="D47" s="185"/>
      <c r="E47" s="185"/>
      <c r="F47" s="185"/>
      <c r="G47" s="185"/>
      <c r="H47" s="185"/>
      <c r="I47" s="185"/>
    </row>
    <row r="48" spans="1:9" x14ac:dyDescent="0.25">
      <c r="A48" s="4" t="s">
        <v>57</v>
      </c>
      <c r="B48" s="5" t="s">
        <v>58</v>
      </c>
      <c r="C48" s="4" t="s">
        <v>6</v>
      </c>
      <c r="D48" s="4">
        <v>20</v>
      </c>
      <c r="E48" s="4"/>
      <c r="F48" s="9"/>
      <c r="G48" s="6">
        <f>F48*D48</f>
        <v>0</v>
      </c>
      <c r="H48" s="5"/>
      <c r="I48" s="7"/>
    </row>
    <row r="49" spans="1:9" x14ac:dyDescent="0.25">
      <c r="A49" s="4" t="s">
        <v>59</v>
      </c>
      <c r="B49" s="5" t="s">
        <v>10</v>
      </c>
      <c r="C49" s="4" t="s">
        <v>6</v>
      </c>
      <c r="D49" s="4">
        <v>20</v>
      </c>
      <c r="E49" s="4"/>
      <c r="F49" s="9"/>
      <c r="G49" s="6">
        <f>F49*D49</f>
        <v>0</v>
      </c>
      <c r="H49" s="5"/>
      <c r="I49" s="7"/>
    </row>
    <row r="50" spans="1:9" x14ac:dyDescent="0.25">
      <c r="A50" s="4" t="s">
        <v>60</v>
      </c>
      <c r="B50" s="5" t="s">
        <v>14</v>
      </c>
      <c r="C50" s="4" t="s">
        <v>6</v>
      </c>
      <c r="D50" s="4">
        <v>10</v>
      </c>
      <c r="E50" s="4"/>
      <c r="F50" s="9"/>
      <c r="G50" s="6">
        <f>F50*D50</f>
        <v>0</v>
      </c>
      <c r="H50" s="5"/>
      <c r="I50" s="7"/>
    </row>
    <row r="51" spans="1:9" x14ac:dyDescent="0.25">
      <c r="A51" s="4" t="s">
        <v>61</v>
      </c>
      <c r="B51" s="5" t="s">
        <v>62</v>
      </c>
      <c r="C51" s="4" t="s">
        <v>6</v>
      </c>
      <c r="D51" s="4">
        <v>10</v>
      </c>
      <c r="E51" s="4"/>
      <c r="F51" s="9"/>
      <c r="G51" s="6">
        <f>F51*D51</f>
        <v>0</v>
      </c>
      <c r="H51" s="5"/>
      <c r="I51" s="7"/>
    </row>
    <row r="52" spans="1:9" x14ac:dyDescent="0.25">
      <c r="A52" s="4" t="s">
        <v>63</v>
      </c>
      <c r="B52" s="5" t="s">
        <v>64</v>
      </c>
      <c r="C52" s="4" t="s">
        <v>6</v>
      </c>
      <c r="D52" s="4">
        <v>10</v>
      </c>
      <c r="E52" s="4"/>
      <c r="F52" s="9"/>
      <c r="G52" s="6">
        <f>F52*D52</f>
        <v>0</v>
      </c>
      <c r="H52" s="5"/>
      <c r="I52" s="7"/>
    </row>
    <row r="53" spans="1:9" ht="38.450000000000003" customHeight="1" x14ac:dyDescent="0.25">
      <c r="A53" s="183">
        <v>9</v>
      </c>
      <c r="B53" s="184" t="s">
        <v>65</v>
      </c>
      <c r="C53" s="184"/>
      <c r="D53" s="184"/>
      <c r="E53" s="184"/>
      <c r="F53" s="184"/>
      <c r="G53" s="184"/>
      <c r="H53" s="184"/>
      <c r="I53" s="184"/>
    </row>
    <row r="54" spans="1:9" ht="177.4" customHeight="1" x14ac:dyDescent="0.25">
      <c r="A54" s="183"/>
      <c r="B54" s="185" t="s">
        <v>66</v>
      </c>
      <c r="C54" s="185"/>
      <c r="D54" s="185"/>
      <c r="E54" s="185"/>
      <c r="F54" s="185"/>
      <c r="G54" s="185"/>
      <c r="H54" s="185"/>
      <c r="I54" s="185"/>
    </row>
    <row r="55" spans="1:9" x14ac:dyDescent="0.25">
      <c r="A55" s="4" t="s">
        <v>67</v>
      </c>
      <c r="B55" s="5" t="s">
        <v>68</v>
      </c>
      <c r="C55" s="4" t="s">
        <v>6</v>
      </c>
      <c r="D55" s="4">
        <v>2</v>
      </c>
      <c r="E55" s="6"/>
      <c r="F55" s="9"/>
      <c r="G55" s="6">
        <f t="shared" ref="G55:G60" si="3">F55*D55</f>
        <v>0</v>
      </c>
      <c r="H55" s="5"/>
      <c r="I55" s="7"/>
    </row>
    <row r="56" spans="1:9" x14ac:dyDescent="0.25">
      <c r="A56" s="4" t="s">
        <v>69</v>
      </c>
      <c r="B56" s="5" t="s">
        <v>70</v>
      </c>
      <c r="C56" s="4" t="s">
        <v>6</v>
      </c>
      <c r="D56" s="4">
        <v>2</v>
      </c>
      <c r="E56" s="6"/>
      <c r="F56" s="9"/>
      <c r="G56" s="6">
        <f t="shared" si="3"/>
        <v>0</v>
      </c>
      <c r="H56" s="5"/>
      <c r="I56" s="7"/>
    </row>
    <row r="57" spans="1:9" x14ac:dyDescent="0.25">
      <c r="A57" s="4" t="s">
        <v>71</v>
      </c>
      <c r="B57" s="5" t="s">
        <v>72</v>
      </c>
      <c r="C57" s="4" t="s">
        <v>6</v>
      </c>
      <c r="D57" s="4">
        <v>2</v>
      </c>
      <c r="E57" s="6"/>
      <c r="F57" s="9"/>
      <c r="G57" s="6">
        <f t="shared" si="3"/>
        <v>0</v>
      </c>
      <c r="H57" s="5"/>
      <c r="I57" s="7"/>
    </row>
    <row r="58" spans="1:9" x14ac:dyDescent="0.25">
      <c r="A58" s="4" t="s">
        <v>73</v>
      </c>
      <c r="B58" s="5" t="s">
        <v>74</v>
      </c>
      <c r="C58" s="4" t="s">
        <v>6</v>
      </c>
      <c r="D58" s="4">
        <v>2</v>
      </c>
      <c r="E58" s="6"/>
      <c r="F58" s="9"/>
      <c r="G58" s="6">
        <f t="shared" si="3"/>
        <v>0</v>
      </c>
      <c r="H58" s="5"/>
      <c r="I58" s="7"/>
    </row>
    <row r="59" spans="1:9" x14ac:dyDescent="0.25">
      <c r="A59" s="4" t="s">
        <v>75</v>
      </c>
      <c r="B59" s="5" t="s">
        <v>76</v>
      </c>
      <c r="C59" s="4" t="s">
        <v>6</v>
      </c>
      <c r="D59" s="4">
        <v>2</v>
      </c>
      <c r="E59" s="6"/>
      <c r="F59" s="9"/>
      <c r="G59" s="6">
        <f t="shared" si="3"/>
        <v>0</v>
      </c>
      <c r="H59" s="5"/>
      <c r="I59" s="7"/>
    </row>
    <row r="60" spans="1:9" x14ac:dyDescent="0.25">
      <c r="A60" s="4" t="s">
        <v>77</v>
      </c>
      <c r="B60" s="5" t="s">
        <v>78</v>
      </c>
      <c r="C60" s="4" t="s">
        <v>6</v>
      </c>
      <c r="D60" s="4">
        <v>2</v>
      </c>
      <c r="E60" s="6"/>
      <c r="F60" s="9"/>
      <c r="G60" s="6">
        <f t="shared" si="3"/>
        <v>0</v>
      </c>
      <c r="H60" s="5"/>
      <c r="I60" s="7"/>
    </row>
    <row r="61" spans="1:9" ht="32.25" customHeight="1" x14ac:dyDescent="0.25">
      <c r="A61" s="178">
        <v>10</v>
      </c>
      <c r="B61" s="184" t="s">
        <v>79</v>
      </c>
      <c r="C61" s="184"/>
      <c r="D61" s="184"/>
      <c r="E61" s="184"/>
      <c r="F61" s="184"/>
      <c r="G61" s="184"/>
      <c r="H61" s="184"/>
      <c r="I61" s="184"/>
    </row>
    <row r="62" spans="1:9" ht="52.15" customHeight="1" x14ac:dyDescent="0.25">
      <c r="A62" s="178"/>
      <c r="B62" s="185" t="s">
        <v>80</v>
      </c>
      <c r="C62" s="185"/>
      <c r="D62" s="185"/>
      <c r="E62" s="185"/>
      <c r="F62" s="185"/>
      <c r="G62" s="185"/>
      <c r="H62" s="185"/>
      <c r="I62" s="185"/>
    </row>
    <row r="63" spans="1:9" x14ac:dyDescent="0.25">
      <c r="A63" s="4" t="s">
        <v>81</v>
      </c>
      <c r="B63" s="11" t="s">
        <v>82</v>
      </c>
      <c r="C63" s="4" t="s">
        <v>6</v>
      </c>
      <c r="D63" s="4">
        <v>5</v>
      </c>
      <c r="E63" s="6"/>
      <c r="F63" s="9"/>
      <c r="G63" s="6">
        <f>F63*D63</f>
        <v>0</v>
      </c>
      <c r="H63" s="7"/>
      <c r="I63" s="7"/>
    </row>
    <row r="64" spans="1:9" ht="32.85" customHeight="1" x14ac:dyDescent="0.25">
      <c r="A64" s="178">
        <v>11</v>
      </c>
      <c r="B64" s="185" t="s">
        <v>83</v>
      </c>
      <c r="C64" s="185"/>
      <c r="D64" s="185"/>
      <c r="E64" s="185"/>
      <c r="F64" s="185"/>
      <c r="G64" s="185"/>
      <c r="H64" s="185"/>
      <c r="I64" s="185"/>
    </row>
    <row r="65" spans="1:9" ht="106.15" customHeight="1" x14ac:dyDescent="0.25">
      <c r="A65" s="178"/>
      <c r="B65" s="185" t="s">
        <v>84</v>
      </c>
      <c r="C65" s="185"/>
      <c r="D65" s="185"/>
      <c r="E65" s="185"/>
      <c r="F65" s="185"/>
      <c r="G65" s="185"/>
      <c r="H65" s="185"/>
      <c r="I65" s="185"/>
    </row>
    <row r="66" spans="1:9" x14ac:dyDescent="0.25">
      <c r="A66" s="4" t="s">
        <v>85</v>
      </c>
      <c r="B66" s="5" t="s">
        <v>86</v>
      </c>
      <c r="C66" s="4" t="s">
        <v>6</v>
      </c>
      <c r="D66" s="4">
        <v>10</v>
      </c>
      <c r="E66" s="6"/>
      <c r="F66" s="9"/>
      <c r="G66" s="6">
        <f t="shared" ref="G66:G73" si="4">F66*D66</f>
        <v>0</v>
      </c>
      <c r="H66" s="5"/>
      <c r="I66" s="5"/>
    </row>
    <row r="67" spans="1:9" x14ac:dyDescent="0.25">
      <c r="A67" s="4" t="s">
        <v>87</v>
      </c>
      <c r="B67" s="5" t="s">
        <v>88</v>
      </c>
      <c r="C67" s="4" t="s">
        <v>6</v>
      </c>
      <c r="D67" s="4">
        <v>2</v>
      </c>
      <c r="E67" s="6"/>
      <c r="F67" s="9"/>
      <c r="G67" s="6">
        <f t="shared" si="4"/>
        <v>0</v>
      </c>
      <c r="H67" s="5"/>
      <c r="I67" s="5"/>
    </row>
    <row r="68" spans="1:9" x14ac:dyDescent="0.25">
      <c r="A68" s="4" t="s">
        <v>89</v>
      </c>
      <c r="B68" s="5" t="s">
        <v>90</v>
      </c>
      <c r="C68" s="4" t="s">
        <v>6</v>
      </c>
      <c r="D68" s="4">
        <v>2</v>
      </c>
      <c r="E68" s="6"/>
      <c r="F68" s="9"/>
      <c r="G68" s="6">
        <f t="shared" si="4"/>
        <v>0</v>
      </c>
      <c r="H68" s="5"/>
      <c r="I68" s="5"/>
    </row>
    <row r="69" spans="1:9" x14ac:dyDescent="0.25">
      <c r="A69" s="4" t="s">
        <v>91</v>
      </c>
      <c r="B69" s="5" t="s">
        <v>92</v>
      </c>
      <c r="C69" s="4" t="s">
        <v>6</v>
      </c>
      <c r="D69" s="4">
        <v>2</v>
      </c>
      <c r="E69" s="6"/>
      <c r="F69" s="9"/>
      <c r="G69" s="6">
        <f t="shared" si="4"/>
        <v>0</v>
      </c>
      <c r="H69" s="5"/>
      <c r="I69" s="5"/>
    </row>
    <row r="70" spans="1:9" x14ac:dyDescent="0.25">
      <c r="A70" s="4" t="s">
        <v>93</v>
      </c>
      <c r="B70" s="5" t="s">
        <v>94</v>
      </c>
      <c r="C70" s="4" t="s">
        <v>6</v>
      </c>
      <c r="D70" s="4">
        <v>2</v>
      </c>
      <c r="E70" s="6"/>
      <c r="F70" s="9"/>
      <c r="G70" s="6">
        <f t="shared" si="4"/>
        <v>0</v>
      </c>
      <c r="H70" s="5"/>
      <c r="I70" s="5"/>
    </row>
    <row r="71" spans="1:9" x14ac:dyDescent="0.25">
      <c r="A71" s="4" t="s">
        <v>93</v>
      </c>
      <c r="B71" s="5" t="s">
        <v>95</v>
      </c>
      <c r="C71" s="4" t="s">
        <v>6</v>
      </c>
      <c r="D71" s="4">
        <v>2</v>
      </c>
      <c r="E71" s="6"/>
      <c r="F71" s="9"/>
      <c r="G71" s="6">
        <f t="shared" si="4"/>
        <v>0</v>
      </c>
      <c r="H71" s="5"/>
      <c r="I71" s="5"/>
    </row>
    <row r="72" spans="1:9" x14ac:dyDescent="0.25">
      <c r="A72" s="4" t="s">
        <v>96</v>
      </c>
      <c r="B72" s="5" t="s">
        <v>97</v>
      </c>
      <c r="C72" s="4" t="s">
        <v>6</v>
      </c>
      <c r="D72" s="4">
        <v>5</v>
      </c>
      <c r="E72" s="6"/>
      <c r="F72" s="9"/>
      <c r="G72" s="6">
        <f t="shared" si="4"/>
        <v>0</v>
      </c>
      <c r="H72" s="5"/>
      <c r="I72" s="5"/>
    </row>
    <row r="73" spans="1:9" x14ac:dyDescent="0.25">
      <c r="A73" s="4" t="s">
        <v>98</v>
      </c>
      <c r="B73" s="5" t="s">
        <v>99</v>
      </c>
      <c r="C73" s="4" t="s">
        <v>6</v>
      </c>
      <c r="D73" s="4">
        <v>5</v>
      </c>
      <c r="E73" s="6"/>
      <c r="F73" s="9"/>
      <c r="G73" s="6">
        <f t="shared" si="4"/>
        <v>0</v>
      </c>
      <c r="H73" s="5"/>
      <c r="I73" s="5"/>
    </row>
    <row r="74" spans="1:9" ht="34.15" customHeight="1" x14ac:dyDescent="0.25">
      <c r="A74" s="178">
        <v>12</v>
      </c>
      <c r="B74" s="184" t="s">
        <v>100</v>
      </c>
      <c r="C74" s="184"/>
      <c r="D74" s="184"/>
      <c r="E74" s="184"/>
      <c r="F74" s="184"/>
      <c r="G74" s="184"/>
      <c r="H74" s="184"/>
      <c r="I74" s="184"/>
    </row>
    <row r="75" spans="1:9" ht="34.15" customHeight="1" x14ac:dyDescent="0.25">
      <c r="A75" s="178"/>
      <c r="B75" s="185" t="s">
        <v>101</v>
      </c>
      <c r="C75" s="185"/>
      <c r="D75" s="185"/>
      <c r="E75" s="185"/>
      <c r="F75" s="185"/>
      <c r="G75" s="185"/>
      <c r="H75" s="185"/>
      <c r="I75" s="185"/>
    </row>
    <row r="76" spans="1:9" ht="34.15" customHeight="1" x14ac:dyDescent="0.25">
      <c r="A76" s="4" t="s">
        <v>102</v>
      </c>
      <c r="B76" s="12" t="s">
        <v>103</v>
      </c>
      <c r="C76" s="13" t="s">
        <v>6</v>
      </c>
      <c r="D76" s="4">
        <v>1</v>
      </c>
      <c r="E76" s="6"/>
      <c r="F76" s="9"/>
      <c r="G76" s="6">
        <f>F76*D76</f>
        <v>0</v>
      </c>
      <c r="H76" s="5"/>
      <c r="I76" s="5"/>
    </row>
    <row r="77" spans="1:9" ht="34.15" customHeight="1" x14ac:dyDescent="0.25">
      <c r="A77" s="4" t="s">
        <v>104</v>
      </c>
      <c r="B77" s="12" t="s">
        <v>5</v>
      </c>
      <c r="C77" s="13" t="s">
        <v>6</v>
      </c>
      <c r="D77" s="4">
        <v>1</v>
      </c>
      <c r="E77" s="6"/>
      <c r="F77" s="9"/>
      <c r="G77" s="6">
        <f>F77*D77</f>
        <v>0</v>
      </c>
      <c r="H77" s="5"/>
      <c r="I77" s="5"/>
    </row>
    <row r="78" spans="1:9" ht="34.15" customHeight="1" x14ac:dyDescent="0.25">
      <c r="A78" s="181">
        <v>13</v>
      </c>
      <c r="B78" s="179" t="s">
        <v>105</v>
      </c>
      <c r="C78" s="179"/>
      <c r="D78" s="179"/>
      <c r="E78" s="179"/>
      <c r="F78" s="179"/>
      <c r="G78" s="179"/>
      <c r="H78" s="179"/>
      <c r="I78" s="179"/>
    </row>
    <row r="79" spans="1:9" ht="212.85" customHeight="1" x14ac:dyDescent="0.25">
      <c r="A79" s="181"/>
      <c r="B79" s="186" t="s">
        <v>106</v>
      </c>
      <c r="C79" s="186"/>
      <c r="D79" s="186"/>
      <c r="E79" s="186"/>
      <c r="F79" s="186"/>
      <c r="G79" s="186"/>
      <c r="H79" s="186"/>
      <c r="I79" s="186"/>
    </row>
    <row r="80" spans="1:9" ht="34.15" customHeight="1" x14ac:dyDescent="0.25">
      <c r="A80" s="4" t="s">
        <v>107</v>
      </c>
      <c r="B80" s="14" t="s">
        <v>108</v>
      </c>
      <c r="C80" s="15" t="s">
        <v>6</v>
      </c>
      <c r="D80" s="4">
        <v>10</v>
      </c>
      <c r="E80" s="6"/>
      <c r="F80" s="6"/>
      <c r="G80" s="6">
        <f>F80*D80</f>
        <v>0</v>
      </c>
      <c r="H80" s="4"/>
      <c r="I80" s="7"/>
    </row>
    <row r="81" spans="1:9" ht="34.15" customHeight="1" x14ac:dyDescent="0.25">
      <c r="A81" s="4" t="s">
        <v>109</v>
      </c>
      <c r="B81" s="14" t="s">
        <v>110</v>
      </c>
      <c r="C81" s="15" t="s">
        <v>6</v>
      </c>
      <c r="D81" s="4">
        <v>20</v>
      </c>
      <c r="E81" s="6"/>
      <c r="F81" s="6"/>
      <c r="G81" s="6">
        <f>F81*D81</f>
        <v>0</v>
      </c>
      <c r="H81" s="5"/>
      <c r="I81" s="5"/>
    </row>
    <row r="82" spans="1:9" ht="34.15" customHeight="1" x14ac:dyDescent="0.25">
      <c r="A82" s="181">
        <v>14</v>
      </c>
      <c r="B82" s="179" t="s">
        <v>111</v>
      </c>
      <c r="C82" s="179"/>
      <c r="D82" s="179"/>
      <c r="E82" s="179"/>
      <c r="F82" s="179"/>
      <c r="G82" s="179"/>
      <c r="H82" s="179"/>
      <c r="I82" s="179"/>
    </row>
    <row r="83" spans="1:9" ht="94.15" customHeight="1" x14ac:dyDescent="0.25">
      <c r="A83" s="181"/>
      <c r="B83" s="187" t="s">
        <v>112</v>
      </c>
      <c r="C83" s="187"/>
      <c r="D83" s="187"/>
      <c r="E83" s="187"/>
      <c r="F83" s="187"/>
      <c r="G83" s="187"/>
      <c r="H83" s="187"/>
      <c r="I83" s="187"/>
    </row>
    <row r="84" spans="1:9" ht="34.15" customHeight="1" x14ac:dyDescent="0.25">
      <c r="A84" s="4" t="s">
        <v>113</v>
      </c>
      <c r="B84" s="14" t="s">
        <v>108</v>
      </c>
      <c r="C84" s="15" t="s">
        <v>6</v>
      </c>
      <c r="D84" s="4">
        <v>10</v>
      </c>
      <c r="E84" s="6"/>
      <c r="F84" s="6"/>
      <c r="G84" s="6">
        <f>F84*D84</f>
        <v>0</v>
      </c>
      <c r="H84" s="4"/>
      <c r="I84" s="7"/>
    </row>
    <row r="85" spans="1:9" ht="34.15" customHeight="1" x14ac:dyDescent="0.25">
      <c r="A85" s="181">
        <v>15</v>
      </c>
      <c r="B85" s="179" t="s">
        <v>114</v>
      </c>
      <c r="C85" s="179"/>
      <c r="D85" s="179"/>
      <c r="E85" s="179"/>
      <c r="F85" s="179"/>
      <c r="G85" s="179"/>
      <c r="H85" s="179"/>
      <c r="I85" s="179"/>
    </row>
    <row r="86" spans="1:9" ht="34.15" customHeight="1" x14ac:dyDescent="0.25">
      <c r="A86" s="181"/>
      <c r="B86" s="187" t="s">
        <v>115</v>
      </c>
      <c r="C86" s="187"/>
      <c r="D86" s="187"/>
      <c r="E86" s="187"/>
      <c r="F86" s="187"/>
      <c r="G86" s="187"/>
      <c r="H86" s="187"/>
      <c r="I86" s="187"/>
    </row>
    <row r="87" spans="1:9" ht="34.15" customHeight="1" x14ac:dyDescent="0.25">
      <c r="A87" s="4" t="s">
        <v>116</v>
      </c>
      <c r="B87" s="14" t="s">
        <v>108</v>
      </c>
      <c r="C87" s="15" t="s">
        <v>6</v>
      </c>
      <c r="D87" s="4">
        <v>10</v>
      </c>
      <c r="E87" s="6"/>
      <c r="F87" s="6"/>
      <c r="G87" s="6">
        <f>F87*D87</f>
        <v>0</v>
      </c>
      <c r="H87" s="4"/>
      <c r="I87" s="7"/>
    </row>
    <row r="88" spans="1:9" ht="34.15" customHeight="1" x14ac:dyDescent="0.25">
      <c r="A88" s="181">
        <v>16</v>
      </c>
      <c r="B88" s="179" t="s">
        <v>117</v>
      </c>
      <c r="C88" s="179"/>
      <c r="D88" s="179"/>
      <c r="E88" s="179"/>
      <c r="F88" s="179"/>
      <c r="G88" s="179"/>
      <c r="H88" s="179"/>
      <c r="I88" s="179"/>
    </row>
    <row r="89" spans="1:9" ht="138.4" customHeight="1" x14ac:dyDescent="0.25">
      <c r="A89" s="181"/>
      <c r="B89" s="188" t="s">
        <v>118</v>
      </c>
      <c r="C89" s="188"/>
      <c r="D89" s="188"/>
      <c r="E89" s="188"/>
      <c r="F89" s="188"/>
      <c r="G89" s="188"/>
      <c r="H89" s="188"/>
      <c r="I89" s="188"/>
    </row>
    <row r="90" spans="1:9" ht="34.15" customHeight="1" x14ac:dyDescent="0.25">
      <c r="A90" s="4" t="s">
        <v>119</v>
      </c>
      <c r="B90" s="14" t="s">
        <v>108</v>
      </c>
      <c r="C90" s="15" t="s">
        <v>6</v>
      </c>
      <c r="D90" s="4">
        <v>5</v>
      </c>
      <c r="E90" s="6"/>
      <c r="F90" s="6"/>
      <c r="G90" s="6">
        <f>F90*D90</f>
        <v>0</v>
      </c>
      <c r="H90" s="4"/>
      <c r="I90" s="7"/>
    </row>
    <row r="91" spans="1:9" ht="34.15" customHeight="1" x14ac:dyDescent="0.25">
      <c r="A91" s="181">
        <v>17</v>
      </c>
      <c r="B91" s="179" t="s">
        <v>120</v>
      </c>
      <c r="C91" s="179"/>
      <c r="D91" s="179"/>
      <c r="E91" s="179"/>
      <c r="F91" s="179"/>
      <c r="G91" s="179"/>
      <c r="H91" s="179"/>
      <c r="I91" s="179"/>
    </row>
    <row r="92" spans="1:9" ht="86.45" customHeight="1" x14ac:dyDescent="0.25">
      <c r="A92" s="181"/>
      <c r="B92" s="188" t="s">
        <v>121</v>
      </c>
      <c r="C92" s="188"/>
      <c r="D92" s="188"/>
      <c r="E92" s="188"/>
      <c r="F92" s="188"/>
      <c r="G92" s="188"/>
      <c r="H92" s="188"/>
      <c r="I92" s="188"/>
    </row>
    <row r="93" spans="1:9" ht="34.15" customHeight="1" x14ac:dyDescent="0.25">
      <c r="A93" s="4" t="s">
        <v>122</v>
      </c>
      <c r="B93" s="14" t="s">
        <v>123</v>
      </c>
      <c r="C93" s="15" t="s">
        <v>6</v>
      </c>
      <c r="D93" s="4">
        <v>5</v>
      </c>
      <c r="E93" s="6"/>
      <c r="F93" s="6"/>
      <c r="G93" s="6">
        <f>F93*D93</f>
        <v>0</v>
      </c>
      <c r="H93" s="4"/>
      <c r="I93" s="7"/>
    </row>
    <row r="94" spans="1:9" ht="34.15" customHeight="1" x14ac:dyDescent="0.25">
      <c r="A94" s="181">
        <v>18</v>
      </c>
      <c r="B94" s="179" t="s">
        <v>124</v>
      </c>
      <c r="C94" s="179"/>
      <c r="D94" s="179"/>
      <c r="E94" s="179"/>
      <c r="F94" s="179"/>
      <c r="G94" s="179"/>
      <c r="H94" s="179"/>
      <c r="I94" s="179"/>
    </row>
    <row r="95" spans="1:9" ht="34.15" customHeight="1" x14ac:dyDescent="0.25">
      <c r="A95" s="181"/>
      <c r="B95" s="188" t="s">
        <v>125</v>
      </c>
      <c r="C95" s="188"/>
      <c r="D95" s="188"/>
      <c r="E95" s="188"/>
      <c r="F95" s="188"/>
      <c r="G95" s="188"/>
      <c r="H95" s="188"/>
      <c r="I95" s="188"/>
    </row>
    <row r="96" spans="1:9" ht="34.15" customHeight="1" x14ac:dyDescent="0.25">
      <c r="A96" s="4" t="s">
        <v>126</v>
      </c>
      <c r="B96" s="10" t="s">
        <v>127</v>
      </c>
      <c r="C96" s="4" t="s">
        <v>6</v>
      </c>
      <c r="D96" s="4">
        <v>5</v>
      </c>
      <c r="E96" s="4"/>
      <c r="F96" s="6"/>
      <c r="G96" s="6">
        <f>F96*D96</f>
        <v>0</v>
      </c>
      <c r="H96" s="4"/>
      <c r="I96" s="7"/>
    </row>
    <row r="97" spans="1:9" ht="34.15" customHeight="1" x14ac:dyDescent="0.25">
      <c r="A97" s="181">
        <v>19</v>
      </c>
      <c r="B97" s="179" t="s">
        <v>128</v>
      </c>
      <c r="C97" s="179"/>
      <c r="D97" s="179"/>
      <c r="E97" s="179"/>
      <c r="F97" s="179"/>
      <c r="G97" s="179"/>
      <c r="H97" s="179"/>
      <c r="I97" s="179"/>
    </row>
    <row r="98" spans="1:9" ht="34.15" customHeight="1" x14ac:dyDescent="0.25">
      <c r="A98" s="181"/>
      <c r="B98" s="188" t="s">
        <v>129</v>
      </c>
      <c r="C98" s="188"/>
      <c r="D98" s="188"/>
      <c r="E98" s="188"/>
      <c r="F98" s="188"/>
      <c r="G98" s="188"/>
      <c r="H98" s="188"/>
      <c r="I98" s="188"/>
    </row>
    <row r="99" spans="1:9" ht="34.15" customHeight="1" x14ac:dyDescent="0.25">
      <c r="A99" s="4" t="s">
        <v>130</v>
      </c>
      <c r="B99" s="10" t="s">
        <v>131</v>
      </c>
      <c r="C99" s="4" t="s">
        <v>6</v>
      </c>
      <c r="D99" s="4">
        <v>5</v>
      </c>
      <c r="E99" s="4"/>
      <c r="F99" s="6"/>
      <c r="G99" s="6">
        <f>F99*D99</f>
        <v>0</v>
      </c>
      <c r="H99" s="4"/>
      <c r="I99" s="7"/>
    </row>
    <row r="100" spans="1:9" ht="34.15" customHeight="1" x14ac:dyDescent="0.25">
      <c r="A100" s="181">
        <v>20</v>
      </c>
      <c r="B100" s="179" t="s">
        <v>132</v>
      </c>
      <c r="C100" s="179"/>
      <c r="D100" s="179"/>
      <c r="E100" s="179"/>
      <c r="F100" s="179"/>
      <c r="G100" s="179"/>
      <c r="H100" s="179"/>
      <c r="I100" s="179"/>
    </row>
    <row r="101" spans="1:9" ht="34.15" customHeight="1" x14ac:dyDescent="0.25">
      <c r="A101" s="181"/>
      <c r="B101" s="188" t="s">
        <v>133</v>
      </c>
      <c r="C101" s="188"/>
      <c r="D101" s="188"/>
      <c r="E101" s="188"/>
      <c r="F101" s="188"/>
      <c r="G101" s="188"/>
      <c r="H101" s="188"/>
      <c r="I101" s="188"/>
    </row>
    <row r="102" spans="1:9" ht="34.15" customHeight="1" x14ac:dyDescent="0.25">
      <c r="A102" s="4" t="s">
        <v>134</v>
      </c>
      <c r="B102" s="10" t="s">
        <v>135</v>
      </c>
      <c r="C102" s="4" t="s">
        <v>6</v>
      </c>
      <c r="D102" s="4">
        <v>5</v>
      </c>
      <c r="E102" s="4"/>
      <c r="F102" s="6"/>
      <c r="G102" s="6">
        <f>F102*D102</f>
        <v>0</v>
      </c>
      <c r="H102" s="4"/>
      <c r="I102" s="7"/>
    </row>
    <row r="103" spans="1:9" ht="34.15" customHeight="1" x14ac:dyDescent="0.25">
      <c r="A103" s="181">
        <v>21</v>
      </c>
      <c r="B103" s="179" t="s">
        <v>136</v>
      </c>
      <c r="C103" s="179"/>
      <c r="D103" s="179"/>
      <c r="E103" s="179"/>
      <c r="F103" s="179"/>
      <c r="G103" s="179"/>
      <c r="H103" s="179"/>
      <c r="I103" s="179"/>
    </row>
    <row r="104" spans="1:9" ht="34.15" customHeight="1" x14ac:dyDescent="0.25">
      <c r="A104" s="181"/>
      <c r="B104" s="188" t="s">
        <v>137</v>
      </c>
      <c r="C104" s="188"/>
      <c r="D104" s="188"/>
      <c r="E104" s="188"/>
      <c r="F104" s="188"/>
      <c r="G104" s="188"/>
      <c r="H104" s="188"/>
      <c r="I104" s="188"/>
    </row>
    <row r="105" spans="1:9" ht="34.15" customHeight="1" x14ac:dyDescent="0.25">
      <c r="A105" s="4" t="s">
        <v>138</v>
      </c>
      <c r="B105" s="10" t="s">
        <v>139</v>
      </c>
      <c r="C105" s="4" t="s">
        <v>6</v>
      </c>
      <c r="D105" s="4">
        <v>5</v>
      </c>
      <c r="E105" s="4"/>
      <c r="F105" s="6"/>
      <c r="G105" s="6">
        <f>F105*D105</f>
        <v>0</v>
      </c>
      <c r="H105" s="4"/>
      <c r="I105" s="7"/>
    </row>
    <row r="106" spans="1:9" ht="34.15" customHeight="1" x14ac:dyDescent="0.25">
      <c r="A106" s="181">
        <v>22</v>
      </c>
      <c r="B106" s="179" t="s">
        <v>140</v>
      </c>
      <c r="C106" s="179"/>
      <c r="D106" s="179"/>
      <c r="E106" s="179"/>
      <c r="F106" s="179"/>
      <c r="G106" s="179"/>
      <c r="H106" s="179"/>
      <c r="I106" s="179"/>
    </row>
    <row r="107" spans="1:9" ht="34.15" customHeight="1" x14ac:dyDescent="0.25">
      <c r="A107" s="181"/>
      <c r="B107" s="188" t="s">
        <v>141</v>
      </c>
      <c r="C107" s="188"/>
      <c r="D107" s="188"/>
      <c r="E107" s="188"/>
      <c r="F107" s="188"/>
      <c r="G107" s="188"/>
      <c r="H107" s="188"/>
      <c r="I107" s="188"/>
    </row>
    <row r="108" spans="1:9" ht="34.15" customHeight="1" x14ac:dyDescent="0.25">
      <c r="A108" s="4" t="s">
        <v>142</v>
      </c>
      <c r="B108" s="14" t="s">
        <v>143</v>
      </c>
      <c r="C108" s="15" t="s">
        <v>6</v>
      </c>
      <c r="D108" s="4">
        <v>5</v>
      </c>
      <c r="E108" s="4"/>
      <c r="F108" s="6"/>
      <c r="G108" s="6">
        <f>F108*D108</f>
        <v>0</v>
      </c>
      <c r="H108" s="4"/>
      <c r="I108" s="7"/>
    </row>
    <row r="109" spans="1:9" ht="34.15" customHeight="1" x14ac:dyDescent="0.25">
      <c r="A109" s="181">
        <v>23</v>
      </c>
      <c r="B109" s="179" t="s">
        <v>144</v>
      </c>
      <c r="C109" s="179"/>
      <c r="D109" s="179"/>
      <c r="E109" s="179"/>
      <c r="F109" s="179"/>
      <c r="G109" s="179"/>
      <c r="H109" s="179"/>
      <c r="I109" s="179"/>
    </row>
    <row r="110" spans="1:9" ht="34.15" customHeight="1" x14ac:dyDescent="0.25">
      <c r="A110" s="181"/>
      <c r="B110" s="188" t="s">
        <v>145</v>
      </c>
      <c r="C110" s="188"/>
      <c r="D110" s="188"/>
      <c r="E110" s="188"/>
      <c r="F110" s="188"/>
      <c r="G110" s="188"/>
      <c r="H110" s="188"/>
      <c r="I110" s="188"/>
    </row>
    <row r="111" spans="1:9" x14ac:dyDescent="0.25">
      <c r="A111" s="4" t="s">
        <v>146</v>
      </c>
      <c r="B111" s="14" t="s">
        <v>147</v>
      </c>
      <c r="C111" s="15" t="s">
        <v>6</v>
      </c>
      <c r="D111" s="4">
        <v>5</v>
      </c>
      <c r="E111" s="4"/>
      <c r="F111" s="6"/>
      <c r="G111" s="6">
        <f>F111*D111</f>
        <v>0</v>
      </c>
      <c r="H111" s="4"/>
      <c r="I111" s="7"/>
    </row>
    <row r="112" spans="1:9" ht="36.950000000000003" customHeight="1" x14ac:dyDescent="0.25">
      <c r="A112" s="189" t="s">
        <v>148</v>
      </c>
      <c r="B112" s="189"/>
      <c r="C112" s="189"/>
      <c r="D112" s="189"/>
      <c r="E112" s="189"/>
      <c r="F112" s="189"/>
      <c r="G112" s="16">
        <f>G23+G24+G25+G26+G27+G28+G19+G20+G10+G11+G12+G13+G14+G15+G16+G31+G32+G33+G36+G37+G38+G41+G44+G45+G48+G49+G50+G51+G52+G55+G56+G57+G58+G59+G60+G63+G66+G67+G68+G69+G70+G71+G72+G73+G76+G77+G80+G81+G84+G87+G90+G93+G96+G99+G102+G105+G108+G111</f>
        <v>0</v>
      </c>
      <c r="H112" s="190"/>
      <c r="I112" s="190"/>
    </row>
    <row r="113" spans="1:2" x14ac:dyDescent="0.25">
      <c r="B113" s="17"/>
    </row>
    <row r="114" spans="1:2" ht="15.75" x14ac:dyDescent="0.25">
      <c r="A114" s="2"/>
      <c r="B114" s="17"/>
    </row>
    <row r="115" spans="1:2" x14ac:dyDescent="0.25">
      <c r="A115" s="76"/>
      <c r="B115" s="46"/>
    </row>
    <row r="116" spans="1:2" x14ac:dyDescent="0.25">
      <c r="A116" s="17"/>
    </row>
  </sheetData>
  <mergeCells count="71">
    <mergeCell ref="A109:A110"/>
    <mergeCell ref="B109:I109"/>
    <mergeCell ref="B110:I110"/>
    <mergeCell ref="A112:F112"/>
    <mergeCell ref="H112:I112"/>
    <mergeCell ref="A103:A104"/>
    <mergeCell ref="B103:I103"/>
    <mergeCell ref="B104:I104"/>
    <mergeCell ref="A106:A107"/>
    <mergeCell ref="B106:I106"/>
    <mergeCell ref="B107:I107"/>
    <mergeCell ref="A97:A98"/>
    <mergeCell ref="B97:I97"/>
    <mergeCell ref="B98:I98"/>
    <mergeCell ref="A100:A101"/>
    <mergeCell ref="B100:I100"/>
    <mergeCell ref="B101:I101"/>
    <mergeCell ref="A91:A92"/>
    <mergeCell ref="B91:I91"/>
    <mergeCell ref="B92:I92"/>
    <mergeCell ref="A94:A95"/>
    <mergeCell ref="B94:I94"/>
    <mergeCell ref="B95:I95"/>
    <mergeCell ref="A85:A86"/>
    <mergeCell ref="B85:I85"/>
    <mergeCell ref="B86:I86"/>
    <mergeCell ref="A88:A89"/>
    <mergeCell ref="B88:I88"/>
    <mergeCell ref="B89:I89"/>
    <mergeCell ref="A78:A79"/>
    <mergeCell ref="B78:I78"/>
    <mergeCell ref="B79:I79"/>
    <mergeCell ref="A82:A83"/>
    <mergeCell ref="B82:I82"/>
    <mergeCell ref="B83:I83"/>
    <mergeCell ref="A64:A65"/>
    <mergeCell ref="B64:I64"/>
    <mergeCell ref="B65:I65"/>
    <mergeCell ref="A74:A75"/>
    <mergeCell ref="B74:I74"/>
    <mergeCell ref="B75:I75"/>
    <mergeCell ref="A53:A54"/>
    <mergeCell ref="B53:I53"/>
    <mergeCell ref="B54:I54"/>
    <mergeCell ref="A61:A62"/>
    <mergeCell ref="B61:I61"/>
    <mergeCell ref="B62:I62"/>
    <mergeCell ref="A42:A43"/>
    <mergeCell ref="B42:I42"/>
    <mergeCell ref="B43:I43"/>
    <mergeCell ref="A46:A47"/>
    <mergeCell ref="B46:I46"/>
    <mergeCell ref="B47:I47"/>
    <mergeCell ref="A34:A35"/>
    <mergeCell ref="B34:I34"/>
    <mergeCell ref="B35:I35"/>
    <mergeCell ref="A39:A40"/>
    <mergeCell ref="B39:I39"/>
    <mergeCell ref="B40:I40"/>
    <mergeCell ref="A21:A22"/>
    <mergeCell ref="B21:I21"/>
    <mergeCell ref="B22:I22"/>
    <mergeCell ref="A29:A30"/>
    <mergeCell ref="B29:I29"/>
    <mergeCell ref="B30:I30"/>
    <mergeCell ref="A8:A9"/>
    <mergeCell ref="B8:I8"/>
    <mergeCell ref="B9:I9"/>
    <mergeCell ref="A17:A18"/>
    <mergeCell ref="B17:I17"/>
    <mergeCell ref="B18:I18"/>
  </mergeCells>
  <pageMargins left="0.23622047244094491" right="0.23622047244094491" top="0.74803149606299213" bottom="0.74803149606299213" header="0.31496062992125984" footer="0.31496062992125984"/>
  <pageSetup paperSize="9" scale="7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2C4A-F6DE-4249-A415-21D615008709}">
  <dimension ref="A1:H18"/>
  <sheetViews>
    <sheetView workbookViewId="0">
      <selection activeCell="G5" sqref="G5:H14"/>
    </sheetView>
  </sheetViews>
  <sheetFormatPr defaultRowHeight="15" x14ac:dyDescent="0.25"/>
  <cols>
    <col min="1" max="1" width="22.85546875" customWidth="1"/>
    <col min="2" max="2" width="67.7109375" customWidth="1"/>
  </cols>
  <sheetData>
    <row r="1" spans="1:8" ht="15.75" x14ac:dyDescent="0.25">
      <c r="A1" s="191" t="s">
        <v>380</v>
      </c>
      <c r="B1" s="191"/>
      <c r="C1" s="74"/>
      <c r="D1" s="74"/>
      <c r="E1" s="74"/>
      <c r="F1" s="74"/>
      <c r="G1" s="74"/>
      <c r="H1" s="74"/>
    </row>
    <row r="2" spans="1:8" ht="15.75" x14ac:dyDescent="0.25">
      <c r="A2" s="3"/>
      <c r="C2" s="74"/>
      <c r="D2" s="74"/>
      <c r="E2" s="74"/>
      <c r="F2" s="74"/>
      <c r="G2" s="74"/>
      <c r="H2" s="74"/>
    </row>
    <row r="3" spans="1:8" ht="16.5" thickBot="1" x14ac:dyDescent="0.3">
      <c r="A3" s="3"/>
      <c r="C3" s="74"/>
      <c r="D3" s="74"/>
      <c r="E3" s="74"/>
      <c r="F3" s="74"/>
      <c r="G3" s="74"/>
      <c r="H3" s="74"/>
    </row>
    <row r="4" spans="1:8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18" t="s">
        <v>155</v>
      </c>
      <c r="G4" s="18" t="s">
        <v>246</v>
      </c>
      <c r="H4" s="20" t="s">
        <v>156</v>
      </c>
    </row>
    <row r="5" spans="1:8" ht="63.75" thickBot="1" x14ac:dyDescent="0.3">
      <c r="A5" s="20" t="s">
        <v>247</v>
      </c>
      <c r="B5" s="60" t="s">
        <v>381</v>
      </c>
      <c r="C5" s="145">
        <v>100</v>
      </c>
      <c r="D5" s="146"/>
      <c r="E5" s="145"/>
      <c r="F5" s="147">
        <v>0.08</v>
      </c>
      <c r="G5" s="146"/>
      <c r="H5" s="146"/>
    </row>
    <row r="6" spans="1:8" ht="63.75" thickBot="1" x14ac:dyDescent="0.3">
      <c r="A6" s="20" t="s">
        <v>382</v>
      </c>
      <c r="B6" s="60" t="s">
        <v>383</v>
      </c>
      <c r="C6" s="145">
        <v>50</v>
      </c>
      <c r="D6" s="146"/>
      <c r="E6" s="145"/>
      <c r="F6" s="147">
        <v>0.08</v>
      </c>
      <c r="G6" s="146"/>
      <c r="H6" s="146"/>
    </row>
    <row r="7" spans="1:8" ht="95.25" thickBot="1" x14ac:dyDescent="0.3">
      <c r="A7" s="20" t="s">
        <v>384</v>
      </c>
      <c r="B7" s="60" t="s">
        <v>385</v>
      </c>
      <c r="C7" s="145">
        <v>150</v>
      </c>
      <c r="D7" s="146"/>
      <c r="E7" s="145"/>
      <c r="F7" s="147">
        <v>0.08</v>
      </c>
      <c r="G7" s="146"/>
      <c r="H7" s="146"/>
    </row>
    <row r="8" spans="1:8" ht="32.25" thickBot="1" x14ac:dyDescent="0.3">
      <c r="A8" s="20" t="s">
        <v>386</v>
      </c>
      <c r="B8" s="60" t="s">
        <v>387</v>
      </c>
      <c r="C8" s="145">
        <v>150</v>
      </c>
      <c r="D8" s="146"/>
      <c r="E8" s="145"/>
      <c r="F8" s="147">
        <v>0.08</v>
      </c>
      <c r="G8" s="146"/>
      <c r="H8" s="146"/>
    </row>
    <row r="9" spans="1:8" ht="16.5" thickBot="1" x14ac:dyDescent="0.3">
      <c r="A9" s="20" t="s">
        <v>388</v>
      </c>
      <c r="B9" s="78" t="s">
        <v>389</v>
      </c>
      <c r="C9" s="145">
        <v>110</v>
      </c>
      <c r="D9" s="146"/>
      <c r="E9" s="145"/>
      <c r="F9" s="147">
        <v>0.08</v>
      </c>
      <c r="G9" s="146"/>
      <c r="H9" s="146"/>
    </row>
    <row r="10" spans="1:8" ht="16.5" thickBot="1" x14ac:dyDescent="0.3">
      <c r="A10" s="88" t="s">
        <v>390</v>
      </c>
      <c r="B10" s="60" t="s">
        <v>391</v>
      </c>
      <c r="C10" s="89">
        <v>40</v>
      </c>
      <c r="D10" s="90"/>
      <c r="E10" s="89"/>
      <c r="F10" s="147">
        <v>0.08</v>
      </c>
      <c r="G10" s="90"/>
      <c r="H10" s="90"/>
    </row>
    <row r="11" spans="1:8" ht="16.5" thickBot="1" x14ac:dyDescent="0.3">
      <c r="A11" s="18" t="s">
        <v>392</v>
      </c>
      <c r="B11" s="91" t="s">
        <v>393</v>
      </c>
      <c r="C11" s="92">
        <v>10</v>
      </c>
      <c r="D11" s="82"/>
      <c r="E11" s="92"/>
      <c r="F11" s="147">
        <v>0.08</v>
      </c>
      <c r="G11" s="82"/>
      <c r="H11" s="146"/>
    </row>
    <row r="12" spans="1:8" ht="16.5" thickBot="1" x14ac:dyDescent="0.3">
      <c r="A12" s="18" t="s">
        <v>394</v>
      </c>
      <c r="B12" s="78" t="s">
        <v>368</v>
      </c>
      <c r="C12" s="92">
        <v>150</v>
      </c>
      <c r="D12" s="82"/>
      <c r="E12" s="92"/>
      <c r="F12" s="147">
        <v>0.08</v>
      </c>
      <c r="G12" s="82"/>
      <c r="H12" s="146"/>
    </row>
    <row r="13" spans="1:8" ht="16.5" thickBot="1" x14ac:dyDescent="0.3">
      <c r="A13" s="18"/>
      <c r="B13" s="60" t="s">
        <v>379</v>
      </c>
      <c r="C13" s="92"/>
      <c r="D13" s="82"/>
      <c r="E13" s="92"/>
      <c r="F13" s="147"/>
      <c r="G13" s="82"/>
      <c r="H13" s="146"/>
    </row>
    <row r="14" spans="1:8" ht="16.5" thickBot="1" x14ac:dyDescent="0.3">
      <c r="A14" s="57"/>
      <c r="B14" s="58" t="s">
        <v>395</v>
      </c>
      <c r="C14" s="18"/>
      <c r="D14" s="18"/>
      <c r="E14" s="18"/>
      <c r="F14" s="147"/>
      <c r="G14" s="82"/>
      <c r="H14" s="146"/>
    </row>
    <row r="15" spans="1:8" x14ac:dyDescent="0.25">
      <c r="C15" s="74"/>
      <c r="D15" s="74"/>
      <c r="E15" s="74"/>
      <c r="F15" s="74"/>
      <c r="G15" s="74"/>
      <c r="H15" s="74"/>
    </row>
    <row r="16" spans="1:8" ht="15.75" x14ac:dyDescent="0.25">
      <c r="A16" s="75" t="s">
        <v>242</v>
      </c>
      <c r="B16">
        <f>G14</f>
        <v>0</v>
      </c>
      <c r="C16" s="93"/>
      <c r="D16" s="74"/>
      <c r="E16" s="74"/>
      <c r="F16" s="74"/>
      <c r="G16" s="74"/>
      <c r="H16" s="74"/>
    </row>
    <row r="17" spans="1:8" ht="15.75" x14ac:dyDescent="0.25">
      <c r="A17" s="76" t="s">
        <v>243</v>
      </c>
      <c r="B17">
        <f>H14</f>
        <v>0</v>
      </c>
      <c r="C17" s="93"/>
      <c r="D17" s="74"/>
      <c r="E17" s="74"/>
      <c r="F17" s="74"/>
      <c r="G17" s="74"/>
      <c r="H17" s="74"/>
    </row>
    <row r="18" spans="1:8" x14ac:dyDescent="0.25">
      <c r="A18" s="76" t="s">
        <v>244</v>
      </c>
      <c r="C18" s="74"/>
      <c r="D18" s="74"/>
      <c r="E18" s="74"/>
      <c r="F18" s="74"/>
      <c r="G18" s="74"/>
      <c r="H18" s="74"/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2964-7B08-4C4D-AF8E-405BA6796995}">
  <dimension ref="A1:H16"/>
  <sheetViews>
    <sheetView workbookViewId="0">
      <selection activeCell="E5" sqref="E5:E8"/>
    </sheetView>
  </sheetViews>
  <sheetFormatPr defaultRowHeight="15" x14ac:dyDescent="0.25"/>
  <cols>
    <col min="1" max="1" width="22.42578125" customWidth="1"/>
    <col min="2" max="2" width="57" customWidth="1"/>
  </cols>
  <sheetData>
    <row r="1" spans="1:8" ht="15.75" x14ac:dyDescent="0.25">
      <c r="A1" s="2" t="s">
        <v>396</v>
      </c>
      <c r="C1" s="74"/>
      <c r="D1" s="74"/>
      <c r="E1" s="74"/>
      <c r="F1" s="74"/>
      <c r="G1" s="74"/>
      <c r="H1" s="74"/>
    </row>
    <row r="2" spans="1:8" ht="15.75" x14ac:dyDescent="0.25">
      <c r="A2" s="3"/>
      <c r="C2" s="74"/>
      <c r="D2" s="74"/>
      <c r="E2" s="74"/>
      <c r="F2" s="74"/>
      <c r="G2" s="74"/>
      <c r="H2" s="74"/>
    </row>
    <row r="3" spans="1:8" ht="16.5" thickBot="1" x14ac:dyDescent="0.3">
      <c r="A3" s="3"/>
      <c r="C3" s="74"/>
      <c r="D3" s="74"/>
      <c r="E3" s="74"/>
      <c r="F3" s="74"/>
      <c r="G3" s="74"/>
      <c r="H3" s="74"/>
    </row>
    <row r="4" spans="1:8" ht="32.25" thickBot="1" x14ac:dyDescent="0.3">
      <c r="A4" s="18" t="s">
        <v>150</v>
      </c>
      <c r="B4" s="18" t="s">
        <v>151</v>
      </c>
      <c r="C4" s="18" t="s">
        <v>397</v>
      </c>
      <c r="D4" s="18" t="s">
        <v>153</v>
      </c>
      <c r="E4" s="18" t="s">
        <v>154</v>
      </c>
      <c r="F4" s="18" t="s">
        <v>155</v>
      </c>
      <c r="G4" s="18" t="s">
        <v>246</v>
      </c>
      <c r="H4" s="20" t="s">
        <v>156</v>
      </c>
    </row>
    <row r="5" spans="1:8" ht="174" thickBot="1" x14ac:dyDescent="0.3">
      <c r="A5" s="18">
        <v>1</v>
      </c>
      <c r="B5" s="92" t="s">
        <v>398</v>
      </c>
      <c r="C5" s="18">
        <v>50</v>
      </c>
      <c r="D5" s="18"/>
      <c r="E5" s="18"/>
      <c r="F5" s="79">
        <v>0.08</v>
      </c>
      <c r="G5" s="18">
        <f>C5*E5</f>
        <v>0</v>
      </c>
      <c r="H5" s="20">
        <f>G5+G5*0.08</f>
        <v>0</v>
      </c>
    </row>
    <row r="6" spans="1:8" ht="111" thickBot="1" x14ac:dyDescent="0.3">
      <c r="A6" s="94">
        <v>2</v>
      </c>
      <c r="B6" s="91" t="s">
        <v>399</v>
      </c>
      <c r="C6" s="92">
        <v>50</v>
      </c>
      <c r="D6" s="82"/>
      <c r="E6" s="92"/>
      <c r="F6" s="95">
        <v>0.08</v>
      </c>
      <c r="G6" s="18">
        <f>C6*E6</f>
        <v>0</v>
      </c>
      <c r="H6" s="20">
        <f>G6+G6*0.08</f>
        <v>0</v>
      </c>
    </row>
    <row r="7" spans="1:8" ht="63.75" thickBot="1" x14ac:dyDescent="0.3">
      <c r="A7" s="94">
        <v>3</v>
      </c>
      <c r="B7" s="91" t="s">
        <v>400</v>
      </c>
      <c r="C7" s="92">
        <v>50</v>
      </c>
      <c r="D7" s="82"/>
      <c r="E7" s="92"/>
      <c r="F7" s="95">
        <v>0.08</v>
      </c>
      <c r="G7" s="18">
        <f>C7*E7</f>
        <v>0</v>
      </c>
      <c r="H7" s="20">
        <f>G7+G7*0.08</f>
        <v>0</v>
      </c>
    </row>
    <row r="8" spans="1:8" ht="48" thickBot="1" x14ac:dyDescent="0.3">
      <c r="A8" s="94">
        <v>4</v>
      </c>
      <c r="B8" s="91" t="s">
        <v>401</v>
      </c>
      <c r="C8" s="92">
        <v>50</v>
      </c>
      <c r="D8" s="82"/>
      <c r="E8" s="92"/>
      <c r="F8" s="95">
        <v>0.08</v>
      </c>
      <c r="G8" s="18">
        <f>C8*E8</f>
        <v>0</v>
      </c>
      <c r="H8" s="20">
        <f>G8+G8*0.08</f>
        <v>0</v>
      </c>
    </row>
    <row r="9" spans="1:8" ht="16.5" thickBot="1" x14ac:dyDescent="0.3">
      <c r="A9" s="94"/>
      <c r="B9" s="58" t="s">
        <v>402</v>
      </c>
      <c r="C9" s="92"/>
      <c r="D9" s="82"/>
      <c r="E9" s="92"/>
      <c r="F9" s="96"/>
      <c r="G9" s="82">
        <f t="shared" ref="G9:H12" si="0">G5</f>
        <v>0</v>
      </c>
      <c r="H9" s="146">
        <f t="shared" si="0"/>
        <v>0</v>
      </c>
    </row>
    <row r="10" spans="1:8" ht="16.5" thickBot="1" x14ac:dyDescent="0.3">
      <c r="A10" s="94"/>
      <c r="B10" s="58" t="s">
        <v>403</v>
      </c>
      <c r="C10" s="92"/>
      <c r="D10" s="82"/>
      <c r="E10" s="92"/>
      <c r="F10" s="97"/>
      <c r="G10" s="82">
        <f t="shared" si="0"/>
        <v>0</v>
      </c>
      <c r="H10" s="146">
        <f t="shared" si="0"/>
        <v>0</v>
      </c>
    </row>
    <row r="11" spans="1:8" ht="16.5" thickBot="1" x14ac:dyDescent="0.3">
      <c r="A11" s="57"/>
      <c r="B11" s="58" t="s">
        <v>404</v>
      </c>
      <c r="C11" s="18"/>
      <c r="D11" s="18"/>
      <c r="E11" s="18"/>
      <c r="F11" s="213">
        <v>0.08</v>
      </c>
      <c r="G11" s="82">
        <f t="shared" si="0"/>
        <v>0</v>
      </c>
      <c r="H11" s="146">
        <f t="shared" si="0"/>
        <v>0</v>
      </c>
    </row>
    <row r="12" spans="1:8" ht="16.5" thickBot="1" x14ac:dyDescent="0.3">
      <c r="A12" s="57"/>
      <c r="B12" s="58" t="s">
        <v>405</v>
      </c>
      <c r="C12" s="18"/>
      <c r="D12" s="18"/>
      <c r="E12" s="18"/>
      <c r="F12" s="213"/>
      <c r="G12" s="82">
        <f t="shared" si="0"/>
        <v>0</v>
      </c>
      <c r="H12" s="146">
        <f t="shared" si="0"/>
        <v>0</v>
      </c>
    </row>
    <row r="13" spans="1:8" ht="15.75" x14ac:dyDescent="0.25">
      <c r="A13" s="98"/>
      <c r="B13" s="99"/>
      <c r="C13" s="93"/>
      <c r="D13" s="93"/>
      <c r="E13" s="93"/>
      <c r="F13" s="100"/>
      <c r="G13" s="101"/>
      <c r="H13" s="101"/>
    </row>
    <row r="14" spans="1:8" ht="15.75" x14ac:dyDescent="0.25">
      <c r="A14" s="75" t="s">
        <v>242</v>
      </c>
      <c r="B14">
        <f>G9+G10+G11+G12</f>
        <v>0</v>
      </c>
      <c r="C14" s="74"/>
      <c r="D14" s="74"/>
      <c r="E14" s="74"/>
      <c r="F14" s="74"/>
      <c r="G14" s="74"/>
      <c r="H14" s="74"/>
    </row>
    <row r="15" spans="1:8" x14ac:dyDescent="0.25">
      <c r="A15" s="76" t="s">
        <v>243</v>
      </c>
      <c r="B15">
        <f>H9+H10+H11+H12</f>
        <v>0</v>
      </c>
      <c r="C15" s="74"/>
      <c r="D15" s="74"/>
      <c r="E15" s="74"/>
      <c r="F15" s="74"/>
      <c r="G15" s="74"/>
      <c r="H15" s="74"/>
    </row>
    <row r="16" spans="1:8" x14ac:dyDescent="0.25">
      <c r="A16" s="76" t="s">
        <v>244</v>
      </c>
      <c r="C16" s="74"/>
      <c r="D16" s="74"/>
      <c r="E16" s="74"/>
      <c r="F16" s="74"/>
      <c r="G16" s="74"/>
      <c r="H16" s="74"/>
    </row>
  </sheetData>
  <mergeCells count="1">
    <mergeCell ref="F11:F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7139-064D-4AA5-914A-4BC42511E31A}">
  <dimension ref="A1:H18"/>
  <sheetViews>
    <sheetView tabSelected="1" workbookViewId="0">
      <selection activeCell="D20" sqref="D20"/>
    </sheetView>
  </sheetViews>
  <sheetFormatPr defaultRowHeight="15" x14ac:dyDescent="0.25"/>
  <cols>
    <col min="1" max="1" width="22.28515625" customWidth="1"/>
    <col min="2" max="2" width="59.85546875" customWidth="1"/>
  </cols>
  <sheetData>
    <row r="1" spans="1:8" ht="15.75" x14ac:dyDescent="0.25">
      <c r="A1" s="191" t="s">
        <v>406</v>
      </c>
      <c r="B1" s="191"/>
      <c r="C1" s="74"/>
      <c r="D1" s="74"/>
      <c r="E1" s="74"/>
      <c r="F1" s="74"/>
      <c r="G1" s="74"/>
      <c r="H1" s="74"/>
    </row>
    <row r="2" spans="1:8" ht="15.75" x14ac:dyDescent="0.25">
      <c r="A2" s="3"/>
      <c r="C2" s="74"/>
      <c r="D2" s="74"/>
      <c r="E2" s="74"/>
      <c r="F2" s="74"/>
      <c r="G2" s="74"/>
      <c r="H2" s="74"/>
    </row>
    <row r="3" spans="1:8" ht="16.5" thickBot="1" x14ac:dyDescent="0.3">
      <c r="A3" s="3"/>
      <c r="C3" s="74"/>
      <c r="D3" s="74"/>
      <c r="E3" s="74"/>
      <c r="F3" s="74"/>
      <c r="G3" s="74"/>
      <c r="H3" s="74"/>
    </row>
    <row r="4" spans="1:8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18" t="s">
        <v>155</v>
      </c>
      <c r="G4" s="18" t="s">
        <v>246</v>
      </c>
      <c r="H4" s="20" t="s">
        <v>156</v>
      </c>
    </row>
    <row r="5" spans="1:8" ht="16.5" thickBot="1" x14ac:dyDescent="0.3">
      <c r="A5" s="18" t="s">
        <v>247</v>
      </c>
      <c r="B5" s="102" t="s">
        <v>407</v>
      </c>
      <c r="C5" s="82"/>
      <c r="D5" s="82"/>
      <c r="E5" s="82"/>
      <c r="F5" s="82"/>
      <c r="G5" s="82"/>
      <c r="H5" s="146"/>
    </row>
    <row r="6" spans="1:8" ht="95.25" thickBot="1" x14ac:dyDescent="0.3">
      <c r="A6" s="167" t="s">
        <v>247</v>
      </c>
      <c r="B6" s="55" t="s">
        <v>408</v>
      </c>
      <c r="C6" s="103">
        <v>60</v>
      </c>
      <c r="D6" s="167"/>
      <c r="E6" s="103"/>
      <c r="F6" s="104">
        <v>0.08</v>
      </c>
      <c r="G6" s="167">
        <f t="shared" ref="G6:G11" si="0">E6*C6</f>
        <v>0</v>
      </c>
      <c r="H6" s="105">
        <f t="shared" ref="H6:H11" si="1">G6*F6+G6</f>
        <v>0</v>
      </c>
    </row>
    <row r="7" spans="1:8" ht="95.25" thickBot="1" x14ac:dyDescent="0.3">
      <c r="A7" s="167" t="s">
        <v>382</v>
      </c>
      <c r="B7" s="55" t="s">
        <v>409</v>
      </c>
      <c r="C7" s="103">
        <v>60</v>
      </c>
      <c r="D7" s="167"/>
      <c r="E7" s="103"/>
      <c r="F7" s="104">
        <v>0.08</v>
      </c>
      <c r="G7" s="167">
        <v>0</v>
      </c>
      <c r="H7" s="105">
        <f t="shared" si="1"/>
        <v>0</v>
      </c>
    </row>
    <row r="8" spans="1:8" ht="95.25" thickBot="1" x14ac:dyDescent="0.3">
      <c r="A8" s="167" t="s">
        <v>384</v>
      </c>
      <c r="B8" s="106" t="s">
        <v>410</v>
      </c>
      <c r="C8" s="103">
        <v>60</v>
      </c>
      <c r="D8" s="167"/>
      <c r="E8" s="103"/>
      <c r="F8" s="104">
        <v>0.08</v>
      </c>
      <c r="G8" s="167">
        <v>0</v>
      </c>
      <c r="H8" s="105">
        <f t="shared" si="1"/>
        <v>0</v>
      </c>
    </row>
    <row r="9" spans="1:8" ht="16.5" thickBot="1" x14ac:dyDescent="0.3">
      <c r="A9" s="146" t="s">
        <v>386</v>
      </c>
      <c r="B9" s="55" t="s">
        <v>411</v>
      </c>
      <c r="C9" s="145">
        <v>3</v>
      </c>
      <c r="D9" s="146"/>
      <c r="E9" s="145"/>
      <c r="F9" s="104">
        <v>0.08</v>
      </c>
      <c r="G9" s="167">
        <v>0</v>
      </c>
      <c r="H9" s="105">
        <f t="shared" si="1"/>
        <v>0</v>
      </c>
    </row>
    <row r="10" spans="1:8" ht="32.25" thickBot="1" x14ac:dyDescent="0.3">
      <c r="A10" s="146" t="s">
        <v>388</v>
      </c>
      <c r="B10" s="55" t="s">
        <v>412</v>
      </c>
      <c r="C10" s="145">
        <v>4</v>
      </c>
      <c r="D10" s="146"/>
      <c r="E10" s="145"/>
      <c r="F10" s="104">
        <v>0.08</v>
      </c>
      <c r="G10" s="167">
        <v>0</v>
      </c>
      <c r="H10" s="105">
        <f t="shared" si="1"/>
        <v>0</v>
      </c>
    </row>
    <row r="11" spans="1:8" ht="16.5" thickBot="1" x14ac:dyDescent="0.3">
      <c r="A11" s="82" t="s">
        <v>390</v>
      </c>
      <c r="B11" s="107" t="s">
        <v>368</v>
      </c>
      <c r="C11" s="92">
        <v>100</v>
      </c>
      <c r="D11" s="82"/>
      <c r="E11" s="92"/>
      <c r="F11" s="104">
        <v>0.08</v>
      </c>
      <c r="G11" s="167">
        <v>0</v>
      </c>
      <c r="H11" s="105">
        <f t="shared" si="1"/>
        <v>0</v>
      </c>
    </row>
    <row r="12" spans="1:8" ht="32.25" thickBot="1" x14ac:dyDescent="0.3">
      <c r="A12" s="203" t="s">
        <v>392</v>
      </c>
      <c r="B12" s="38" t="s">
        <v>413</v>
      </c>
      <c r="C12" s="203"/>
      <c r="D12" s="203"/>
      <c r="E12" s="203"/>
      <c r="F12" s="203"/>
      <c r="G12" s="246"/>
      <c r="H12" s="203"/>
    </row>
    <row r="13" spans="1:8" ht="16.5" thickBot="1" x14ac:dyDescent="0.3">
      <c r="A13" s="203"/>
      <c r="B13" s="78" t="s">
        <v>414</v>
      </c>
      <c r="C13" s="203"/>
      <c r="D13" s="203"/>
      <c r="E13" s="203"/>
      <c r="F13" s="203"/>
      <c r="G13" s="246">
        <f>E13*C13</f>
        <v>0</v>
      </c>
      <c r="H13" s="203"/>
    </row>
    <row r="14" spans="1:8" ht="16.5" thickBot="1" x14ac:dyDescent="0.3">
      <c r="A14" s="57"/>
      <c r="B14" s="58" t="s">
        <v>395</v>
      </c>
      <c r="C14" s="18">
        <f>C7</f>
        <v>60</v>
      </c>
      <c r="D14" s="18"/>
      <c r="E14" s="18"/>
      <c r="F14" s="177">
        <v>0.08</v>
      </c>
      <c r="G14" s="82">
        <f>SUM(G6:G12)</f>
        <v>0</v>
      </c>
      <c r="H14" s="146">
        <f>H6+H7+H8+H9+H10+H11</f>
        <v>0</v>
      </c>
    </row>
    <row r="15" spans="1:8" x14ac:dyDescent="0.25">
      <c r="C15" s="74"/>
      <c r="D15" s="74"/>
      <c r="E15" s="74"/>
      <c r="F15" s="74"/>
      <c r="G15" s="74"/>
      <c r="H15" s="74"/>
    </row>
    <row r="16" spans="1:8" ht="15.75" x14ac:dyDescent="0.25">
      <c r="A16" s="75" t="s">
        <v>242</v>
      </c>
      <c r="B16">
        <f>G14</f>
        <v>0</v>
      </c>
      <c r="C16" s="74"/>
      <c r="D16" s="74"/>
      <c r="E16" s="74"/>
      <c r="F16" s="74"/>
      <c r="G16" s="74"/>
      <c r="H16" s="74"/>
    </row>
    <row r="17" spans="1:8" x14ac:dyDescent="0.25">
      <c r="A17" s="76" t="s">
        <v>243</v>
      </c>
      <c r="B17">
        <f>H14</f>
        <v>0</v>
      </c>
      <c r="C17" s="74"/>
      <c r="D17" s="74"/>
      <c r="E17" s="74"/>
      <c r="F17" s="74"/>
      <c r="G17" s="74"/>
      <c r="H17" s="74"/>
    </row>
    <row r="18" spans="1:8" ht="15.75" x14ac:dyDescent="0.25">
      <c r="A18" s="108" t="s">
        <v>244</v>
      </c>
      <c r="C18" s="74"/>
      <c r="D18" s="74"/>
      <c r="E18" s="74"/>
      <c r="F18" s="74"/>
      <c r="G18" s="74"/>
      <c r="H18" s="74"/>
    </row>
  </sheetData>
  <mergeCells count="8">
    <mergeCell ref="H12:H13"/>
    <mergeCell ref="A1:B1"/>
    <mergeCell ref="A12:A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83E6-571A-482D-A053-80DB171AD1B4}">
  <dimension ref="A1:I12"/>
  <sheetViews>
    <sheetView workbookViewId="0">
      <selection activeCell="E5" sqref="E5:E8"/>
    </sheetView>
  </sheetViews>
  <sheetFormatPr defaultRowHeight="15" x14ac:dyDescent="0.25"/>
  <cols>
    <col min="1" max="1" width="16.85546875" customWidth="1"/>
    <col min="2" max="2" width="53.140625" customWidth="1"/>
  </cols>
  <sheetData>
    <row r="1" spans="1:9" ht="15.75" x14ac:dyDescent="0.25">
      <c r="A1" s="191" t="s">
        <v>415</v>
      </c>
      <c r="B1" s="191"/>
      <c r="C1" s="74"/>
      <c r="D1" s="74"/>
      <c r="E1" s="74"/>
      <c r="F1" s="74"/>
      <c r="G1" s="74"/>
      <c r="H1" s="74"/>
      <c r="I1" s="74"/>
    </row>
    <row r="2" spans="1:9" ht="15.75" x14ac:dyDescent="0.25">
      <c r="A2" s="3"/>
      <c r="C2" s="74"/>
      <c r="D2" s="74"/>
      <c r="E2" s="74"/>
      <c r="F2" s="74"/>
      <c r="G2" s="74"/>
      <c r="H2" s="74"/>
      <c r="I2" s="74"/>
    </row>
    <row r="3" spans="1:9" ht="16.5" thickBot="1" x14ac:dyDescent="0.3">
      <c r="A3" s="3"/>
      <c r="C3" s="74"/>
      <c r="D3" s="74"/>
      <c r="E3" s="74"/>
      <c r="F3" s="74"/>
      <c r="G3" s="74"/>
      <c r="H3" s="74"/>
      <c r="I3" s="74"/>
    </row>
    <row r="4" spans="1:9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18" t="s">
        <v>155</v>
      </c>
      <c r="G4" s="18" t="s">
        <v>246</v>
      </c>
      <c r="H4" s="20" t="s">
        <v>156</v>
      </c>
      <c r="I4" s="74"/>
    </row>
    <row r="5" spans="1:9" ht="79.5" thickBot="1" x14ac:dyDescent="0.3">
      <c r="A5" s="194" t="s">
        <v>247</v>
      </c>
      <c r="B5" s="37" t="s">
        <v>416</v>
      </c>
      <c r="C5" s="205">
        <v>20</v>
      </c>
      <c r="D5" s="203"/>
      <c r="E5" s="205"/>
      <c r="F5" s="197">
        <v>0.08</v>
      </c>
      <c r="G5" s="203">
        <f>E5*C5</f>
        <v>0</v>
      </c>
      <c r="H5" s="203">
        <f>G5*F5+G5</f>
        <v>0</v>
      </c>
      <c r="I5" s="74"/>
    </row>
    <row r="6" spans="1:9" ht="15.75" thickBot="1" x14ac:dyDescent="0.3">
      <c r="A6" s="194"/>
      <c r="B6" s="49"/>
      <c r="C6" s="205"/>
      <c r="D6" s="203"/>
      <c r="E6" s="205"/>
      <c r="F6" s="197"/>
      <c r="G6" s="203"/>
      <c r="H6" s="203"/>
      <c r="I6" s="74"/>
    </row>
    <row r="7" spans="1:9" ht="126.75" thickBot="1" x14ac:dyDescent="0.3">
      <c r="A7" s="194"/>
      <c r="B7" s="38" t="s">
        <v>417</v>
      </c>
      <c r="C7" s="205"/>
      <c r="D7" s="203"/>
      <c r="E7" s="205"/>
      <c r="F7" s="197"/>
      <c r="G7" s="203"/>
      <c r="H7" s="203"/>
      <c r="I7" s="74"/>
    </row>
    <row r="8" spans="1:9" ht="16.5" thickBot="1" x14ac:dyDescent="0.3">
      <c r="A8" s="57"/>
      <c r="B8" s="58" t="s">
        <v>241</v>
      </c>
      <c r="C8" s="18">
        <f>C5</f>
        <v>20</v>
      </c>
      <c r="D8" s="18"/>
      <c r="E8" s="18"/>
      <c r="F8" s="79">
        <f>F5</f>
        <v>0.08</v>
      </c>
      <c r="G8" s="82">
        <f>G5</f>
        <v>0</v>
      </c>
      <c r="H8" s="146">
        <f>H5</f>
        <v>0</v>
      </c>
      <c r="I8" s="74"/>
    </row>
    <row r="9" spans="1:9" x14ac:dyDescent="0.25">
      <c r="C9" s="74"/>
      <c r="D9" s="74"/>
      <c r="E9" s="74"/>
      <c r="F9" s="74"/>
      <c r="G9" s="74"/>
      <c r="H9" s="74"/>
      <c r="I9" s="74"/>
    </row>
    <row r="10" spans="1:9" ht="15.75" x14ac:dyDescent="0.25">
      <c r="A10" s="75" t="s">
        <v>242</v>
      </c>
      <c r="B10">
        <f>G8</f>
        <v>0</v>
      </c>
      <c r="C10" s="74"/>
      <c r="D10" s="74"/>
      <c r="E10" s="74"/>
      <c r="F10" s="74"/>
      <c r="G10" s="74"/>
      <c r="H10" s="74"/>
      <c r="I10" s="74"/>
    </row>
    <row r="11" spans="1:9" x14ac:dyDescent="0.25">
      <c r="A11" s="76" t="s">
        <v>243</v>
      </c>
      <c r="B11">
        <f>H8</f>
        <v>0</v>
      </c>
      <c r="C11" s="74"/>
      <c r="D11" s="74"/>
      <c r="E11" s="74"/>
      <c r="F11" s="74"/>
      <c r="G11" s="74"/>
      <c r="H11" s="74"/>
      <c r="I11" s="74"/>
    </row>
    <row r="12" spans="1:9" ht="15.75" x14ac:dyDescent="0.25">
      <c r="A12" s="108" t="s">
        <v>244</v>
      </c>
      <c r="C12" s="74"/>
      <c r="D12" s="74"/>
      <c r="E12" s="74"/>
      <c r="F12" s="74"/>
      <c r="G12" s="74"/>
      <c r="H12" s="74"/>
      <c r="I12" s="74"/>
    </row>
  </sheetData>
  <mergeCells count="8">
    <mergeCell ref="H5:H7"/>
    <mergeCell ref="A1:B1"/>
    <mergeCell ref="A5:A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148A-DEFC-4D59-80FC-16F22D6AC307}">
  <dimension ref="A1:H16"/>
  <sheetViews>
    <sheetView workbookViewId="0">
      <selection activeCell="E5" sqref="E5:E12"/>
    </sheetView>
  </sheetViews>
  <sheetFormatPr defaultRowHeight="15" x14ac:dyDescent="0.25"/>
  <cols>
    <col min="1" max="1" width="25" customWidth="1"/>
    <col min="2" max="2" width="65.140625" customWidth="1"/>
  </cols>
  <sheetData>
    <row r="1" spans="1:8" ht="15.75" x14ac:dyDescent="0.25">
      <c r="A1" s="2" t="s">
        <v>418</v>
      </c>
      <c r="C1" s="74"/>
      <c r="D1" s="74"/>
      <c r="E1" s="74"/>
      <c r="F1" s="74"/>
      <c r="G1" s="74"/>
      <c r="H1" s="74"/>
    </row>
    <row r="2" spans="1:8" ht="15.75" x14ac:dyDescent="0.25">
      <c r="A2" s="3"/>
      <c r="C2" s="74"/>
      <c r="D2" s="74"/>
      <c r="E2" s="74"/>
      <c r="F2" s="74"/>
      <c r="G2" s="74"/>
      <c r="H2" s="74"/>
    </row>
    <row r="3" spans="1:8" ht="16.5" thickBot="1" x14ac:dyDescent="0.3">
      <c r="A3" s="3"/>
      <c r="C3" s="74"/>
      <c r="D3" s="74"/>
      <c r="E3" s="74"/>
      <c r="F3" s="74"/>
      <c r="G3" s="74"/>
      <c r="H3" s="74"/>
    </row>
    <row r="4" spans="1:8" ht="32.25" thickBot="1" x14ac:dyDescent="0.3">
      <c r="A4" s="18" t="s">
        <v>150</v>
      </c>
      <c r="B4" s="18" t="s">
        <v>151</v>
      </c>
      <c r="C4" s="18" t="s">
        <v>419</v>
      </c>
      <c r="D4" s="18" t="s">
        <v>153</v>
      </c>
      <c r="E4" s="18" t="s">
        <v>154</v>
      </c>
      <c r="F4" s="18" t="s">
        <v>155</v>
      </c>
      <c r="G4" s="18" t="s">
        <v>246</v>
      </c>
      <c r="H4" s="20" t="s">
        <v>156</v>
      </c>
    </row>
    <row r="5" spans="1:8" ht="16.5" thickBot="1" x14ac:dyDescent="0.3">
      <c r="A5" s="194" t="s">
        <v>247</v>
      </c>
      <c r="B5" s="37" t="s">
        <v>420</v>
      </c>
      <c r="C5" s="205">
        <v>200</v>
      </c>
      <c r="D5" s="203"/>
      <c r="E5" s="203"/>
      <c r="F5" s="245">
        <v>0.08</v>
      </c>
      <c r="G5" s="203">
        <f t="shared" ref="G5:G12" si="0">E5*C5</f>
        <v>0</v>
      </c>
      <c r="H5" s="203">
        <f t="shared" ref="H5:H10" si="1">G5*F5+G5</f>
        <v>0</v>
      </c>
    </row>
    <row r="6" spans="1:8" ht="15.75" thickBot="1" x14ac:dyDescent="0.3">
      <c r="A6" s="194"/>
      <c r="B6" s="50"/>
      <c r="C6" s="205"/>
      <c r="D6" s="203"/>
      <c r="E6" s="203"/>
      <c r="F6" s="203"/>
      <c r="G6" s="203">
        <f t="shared" si="0"/>
        <v>0</v>
      </c>
      <c r="H6" s="203">
        <f t="shared" si="1"/>
        <v>0</v>
      </c>
    </row>
    <row r="7" spans="1:8" ht="63.75" thickBot="1" x14ac:dyDescent="0.3">
      <c r="A7" s="194"/>
      <c r="B7" s="38" t="s">
        <v>421</v>
      </c>
      <c r="C7" s="205"/>
      <c r="D7" s="203"/>
      <c r="E7" s="203"/>
      <c r="F7" s="203"/>
      <c r="G7" s="203">
        <f t="shared" si="0"/>
        <v>0</v>
      </c>
      <c r="H7" s="203">
        <f t="shared" si="1"/>
        <v>0</v>
      </c>
    </row>
    <row r="8" spans="1:8" ht="16.5" thickBot="1" x14ac:dyDescent="0.3">
      <c r="A8" s="194"/>
      <c r="B8" s="55" t="s">
        <v>422</v>
      </c>
      <c r="C8" s="205"/>
      <c r="D8" s="203"/>
      <c r="E8" s="203"/>
      <c r="F8" s="203"/>
      <c r="G8" s="203">
        <f t="shared" si="0"/>
        <v>0</v>
      </c>
      <c r="H8" s="203">
        <f t="shared" si="1"/>
        <v>0</v>
      </c>
    </row>
    <row r="9" spans="1:8" ht="79.5" thickBot="1" x14ac:dyDescent="0.3">
      <c r="A9" s="194" t="s">
        <v>382</v>
      </c>
      <c r="B9" s="37" t="s">
        <v>423</v>
      </c>
      <c r="C9" s="205">
        <v>40</v>
      </c>
      <c r="D9" s="203"/>
      <c r="E9" s="203"/>
      <c r="F9" s="245">
        <v>0.08</v>
      </c>
      <c r="G9" s="203">
        <f t="shared" si="0"/>
        <v>0</v>
      </c>
      <c r="H9" s="203">
        <f t="shared" si="1"/>
        <v>0</v>
      </c>
    </row>
    <row r="10" spans="1:8" ht="63.75" thickBot="1" x14ac:dyDescent="0.3">
      <c r="A10" s="194"/>
      <c r="B10" s="55" t="s">
        <v>424</v>
      </c>
      <c r="C10" s="205"/>
      <c r="D10" s="203"/>
      <c r="E10" s="203"/>
      <c r="F10" s="203"/>
      <c r="G10" s="203">
        <f t="shared" si="0"/>
        <v>0</v>
      </c>
      <c r="H10" s="203">
        <f t="shared" si="1"/>
        <v>0</v>
      </c>
    </row>
    <row r="11" spans="1:8" ht="16.5" thickBot="1" x14ac:dyDescent="0.3">
      <c r="A11" s="57"/>
      <c r="B11" s="58" t="s">
        <v>402</v>
      </c>
      <c r="C11" s="18">
        <f>C5</f>
        <v>200</v>
      </c>
      <c r="D11" s="18"/>
      <c r="E11" s="18"/>
      <c r="F11" s="197">
        <v>0.08</v>
      </c>
      <c r="G11" s="82">
        <f t="shared" si="0"/>
        <v>0</v>
      </c>
      <c r="H11" s="146">
        <f>G11*0.08+G11</f>
        <v>0</v>
      </c>
    </row>
    <row r="12" spans="1:8" ht="16.5" thickBot="1" x14ac:dyDescent="0.3">
      <c r="A12" s="57"/>
      <c r="B12" s="58" t="s">
        <v>403</v>
      </c>
      <c r="C12" s="18">
        <f>C9</f>
        <v>40</v>
      </c>
      <c r="D12" s="18"/>
      <c r="E12" s="18"/>
      <c r="F12" s="197"/>
      <c r="G12" s="82">
        <f t="shared" si="0"/>
        <v>0</v>
      </c>
      <c r="H12" s="146">
        <f>G12*0.08+G12</f>
        <v>0</v>
      </c>
    </row>
    <row r="13" spans="1:8" x14ac:dyDescent="0.25">
      <c r="C13" s="74"/>
      <c r="D13" s="74"/>
      <c r="E13" s="74"/>
      <c r="F13" s="74"/>
      <c r="G13" s="74"/>
      <c r="H13" s="74"/>
    </row>
    <row r="14" spans="1:8" ht="15.75" x14ac:dyDescent="0.25">
      <c r="A14" s="75" t="s">
        <v>242</v>
      </c>
      <c r="B14">
        <f>G11+G12</f>
        <v>0</v>
      </c>
      <c r="C14" s="74"/>
      <c r="D14" s="74"/>
      <c r="E14" s="74"/>
      <c r="F14" s="74"/>
      <c r="G14" s="74"/>
      <c r="H14" s="74"/>
    </row>
    <row r="15" spans="1:8" x14ac:dyDescent="0.25">
      <c r="A15" s="76" t="s">
        <v>243</v>
      </c>
      <c r="B15">
        <f>H11+H12</f>
        <v>0</v>
      </c>
      <c r="C15" s="74"/>
      <c r="D15" s="74"/>
      <c r="E15" s="74"/>
      <c r="F15" s="74"/>
      <c r="G15" s="74"/>
      <c r="H15" s="74"/>
    </row>
    <row r="16" spans="1:8" ht="15.75" x14ac:dyDescent="0.25">
      <c r="A16" s="108" t="s">
        <v>244</v>
      </c>
      <c r="C16" s="74"/>
      <c r="D16" s="74"/>
      <c r="E16" s="74"/>
      <c r="F16" s="74"/>
      <c r="G16" s="74"/>
      <c r="H16" s="74"/>
    </row>
  </sheetData>
  <mergeCells count="15">
    <mergeCell ref="F11:F12"/>
    <mergeCell ref="H5:H8"/>
    <mergeCell ref="A9:A10"/>
    <mergeCell ref="C9:C10"/>
    <mergeCell ref="D9:D10"/>
    <mergeCell ref="E9:E10"/>
    <mergeCell ref="F9:F10"/>
    <mergeCell ref="G9:G10"/>
    <mergeCell ref="H9:H10"/>
    <mergeCell ref="A5:A8"/>
    <mergeCell ref="C5:C8"/>
    <mergeCell ref="D5:D8"/>
    <mergeCell ref="E5:E8"/>
    <mergeCell ref="F5:F8"/>
    <mergeCell ref="G5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11BDD-5F2C-4BB2-B0B8-39ACE8A503F6}">
  <dimension ref="A1:H28"/>
  <sheetViews>
    <sheetView workbookViewId="0">
      <selection activeCell="H25" sqref="H25"/>
    </sheetView>
  </sheetViews>
  <sheetFormatPr defaultRowHeight="15" x14ac:dyDescent="0.25"/>
  <cols>
    <col min="1" max="1" width="32" customWidth="1"/>
    <col min="2" max="2" width="77.28515625" customWidth="1"/>
  </cols>
  <sheetData>
    <row r="1" spans="1:8" ht="15.75" x14ac:dyDescent="0.25">
      <c r="A1" s="2" t="s">
        <v>425</v>
      </c>
      <c r="C1" s="74"/>
      <c r="D1" s="74"/>
      <c r="E1" s="74"/>
      <c r="F1" s="74"/>
      <c r="G1" s="74"/>
      <c r="H1" s="74"/>
    </row>
    <row r="2" spans="1:8" ht="15.75" x14ac:dyDescent="0.25">
      <c r="A2" s="3"/>
      <c r="C2" s="74"/>
      <c r="D2" s="74"/>
      <c r="E2" s="74"/>
      <c r="F2" s="74"/>
      <c r="G2" s="74"/>
      <c r="H2" s="74"/>
    </row>
    <row r="3" spans="1:8" ht="16.5" thickBot="1" x14ac:dyDescent="0.3">
      <c r="A3" s="3"/>
      <c r="C3" s="74"/>
      <c r="D3" s="74"/>
      <c r="E3" s="74"/>
      <c r="F3" s="74"/>
      <c r="G3" s="74"/>
      <c r="H3" s="74"/>
    </row>
    <row r="4" spans="1:8" ht="30.75" thickBot="1" x14ac:dyDescent="0.3">
      <c r="A4" s="19" t="s">
        <v>150</v>
      </c>
      <c r="B4" s="19" t="s">
        <v>151</v>
      </c>
      <c r="C4" s="19" t="s">
        <v>419</v>
      </c>
      <c r="D4" s="19" t="s">
        <v>153</v>
      </c>
      <c r="E4" s="19" t="s">
        <v>154</v>
      </c>
      <c r="F4" s="19" t="s">
        <v>155</v>
      </c>
      <c r="G4" s="19" t="s">
        <v>246</v>
      </c>
      <c r="H4" s="109" t="s">
        <v>156</v>
      </c>
    </row>
    <row r="5" spans="1:8" x14ac:dyDescent="0.25">
      <c r="A5" s="247" t="s">
        <v>247</v>
      </c>
      <c r="B5" s="247" t="s">
        <v>426</v>
      </c>
      <c r="C5" s="200">
        <v>40</v>
      </c>
      <c r="D5" s="192"/>
      <c r="E5" s="200"/>
      <c r="F5" s="248">
        <v>0.08</v>
      </c>
      <c r="G5" s="192">
        <f t="shared" ref="G5:G14" si="0">E5*C5</f>
        <v>0</v>
      </c>
      <c r="H5" s="192">
        <f>G5*F5+G5</f>
        <v>0</v>
      </c>
    </row>
    <row r="6" spans="1:8" x14ac:dyDescent="0.25">
      <c r="A6" s="247"/>
      <c r="B6" s="247"/>
      <c r="C6" s="200"/>
      <c r="D6" s="192"/>
      <c r="E6" s="200"/>
      <c r="F6" s="248"/>
      <c r="G6" s="192">
        <f t="shared" si="0"/>
        <v>0</v>
      </c>
      <c r="H6" s="192">
        <f>G6*F6+G6</f>
        <v>0</v>
      </c>
    </row>
    <row r="7" spans="1:8" ht="225" x14ac:dyDescent="0.25">
      <c r="A7" s="247"/>
      <c r="B7" s="110" t="s">
        <v>427</v>
      </c>
      <c r="C7" s="200"/>
      <c r="D7" s="192"/>
      <c r="E7" s="200"/>
      <c r="F7" s="248"/>
      <c r="G7" s="192">
        <f t="shared" si="0"/>
        <v>0</v>
      </c>
      <c r="H7" s="192">
        <f>G7*F7+G7</f>
        <v>0</v>
      </c>
    </row>
    <row r="8" spans="1:8" ht="110.25" x14ac:dyDescent="0.25">
      <c r="A8" s="168" t="s">
        <v>382</v>
      </c>
      <c r="B8" s="111" t="s">
        <v>428</v>
      </c>
      <c r="C8" s="158">
        <v>140</v>
      </c>
      <c r="D8" s="159"/>
      <c r="E8" s="158"/>
      <c r="F8" s="169">
        <f>F5</f>
        <v>0.08</v>
      </c>
      <c r="G8" s="159">
        <f t="shared" si="0"/>
        <v>0</v>
      </c>
      <c r="H8" s="159">
        <f>G8*F8+G8</f>
        <v>0</v>
      </c>
    </row>
    <row r="9" spans="1:8" ht="105" x14ac:dyDescent="0.25">
      <c r="A9" s="168">
        <v>3</v>
      </c>
      <c r="B9" s="158" t="s">
        <v>429</v>
      </c>
      <c r="C9" s="158">
        <v>100</v>
      </c>
      <c r="D9" s="159"/>
      <c r="E9" s="158"/>
      <c r="F9" s="169">
        <v>0.08</v>
      </c>
      <c r="G9" s="159">
        <f t="shared" si="0"/>
        <v>0</v>
      </c>
      <c r="H9" s="159">
        <f>G9*F9+G9</f>
        <v>0</v>
      </c>
    </row>
    <row r="10" spans="1:8" ht="75" x14ac:dyDescent="0.25">
      <c r="A10" s="168" t="s">
        <v>386</v>
      </c>
      <c r="B10" s="158" t="s">
        <v>430</v>
      </c>
      <c r="C10" s="158">
        <v>140</v>
      </c>
      <c r="D10" s="159"/>
      <c r="E10" s="158"/>
      <c r="F10" s="169">
        <f>F8</f>
        <v>0.08</v>
      </c>
      <c r="G10" s="159">
        <f t="shared" si="0"/>
        <v>0</v>
      </c>
      <c r="H10" s="159"/>
    </row>
    <row r="11" spans="1:8" x14ac:dyDescent="0.25">
      <c r="A11" s="168">
        <v>5</v>
      </c>
      <c r="B11" s="158" t="s">
        <v>431</v>
      </c>
      <c r="C11" s="158">
        <v>80</v>
      </c>
      <c r="D11" s="159"/>
      <c r="E11" s="158"/>
      <c r="F11" s="169">
        <v>0.08</v>
      </c>
      <c r="G11" s="159">
        <f t="shared" si="0"/>
        <v>0</v>
      </c>
      <c r="H11" s="159">
        <f>G11*F11+G11</f>
        <v>0</v>
      </c>
    </row>
    <row r="12" spans="1:8" x14ac:dyDescent="0.25">
      <c r="A12" s="168">
        <v>6</v>
      </c>
      <c r="B12" s="158" t="s">
        <v>432</v>
      </c>
      <c r="C12" s="158">
        <v>40</v>
      </c>
      <c r="D12" s="159"/>
      <c r="E12" s="158"/>
      <c r="F12" s="169">
        <v>0.08</v>
      </c>
      <c r="G12" s="159">
        <f t="shared" si="0"/>
        <v>0</v>
      </c>
      <c r="H12" s="159">
        <f>G12*F12+G12</f>
        <v>0</v>
      </c>
    </row>
    <row r="13" spans="1:8" ht="30" x14ac:dyDescent="0.25">
      <c r="A13" s="168">
        <v>7</v>
      </c>
      <c r="B13" s="158" t="s">
        <v>433</v>
      </c>
      <c r="C13" s="158">
        <v>20</v>
      </c>
      <c r="D13" s="159"/>
      <c r="E13" s="158"/>
      <c r="F13" s="169">
        <f>F10</f>
        <v>0.08</v>
      </c>
      <c r="G13" s="159">
        <f t="shared" si="0"/>
        <v>0</v>
      </c>
      <c r="H13" s="159">
        <f>G13*F13+G13</f>
        <v>0</v>
      </c>
    </row>
    <row r="14" spans="1:8" x14ac:dyDescent="0.25">
      <c r="A14" s="168">
        <v>8</v>
      </c>
      <c r="B14" s="158" t="s">
        <v>434</v>
      </c>
      <c r="C14" s="158">
        <v>180</v>
      </c>
      <c r="D14" s="159"/>
      <c r="E14" s="158"/>
      <c r="F14" s="169">
        <f>F10</f>
        <v>0.08</v>
      </c>
      <c r="G14" s="159">
        <f t="shared" si="0"/>
        <v>0</v>
      </c>
      <c r="H14" s="159">
        <f>G14*F14+G14</f>
        <v>0</v>
      </c>
    </row>
    <row r="15" spans="1:8" x14ac:dyDescent="0.25">
      <c r="A15" s="168" t="s">
        <v>435</v>
      </c>
      <c r="B15" s="158" t="s">
        <v>436</v>
      </c>
      <c r="C15" s="158">
        <v>10</v>
      </c>
      <c r="D15" s="159"/>
      <c r="E15" s="158"/>
      <c r="F15" s="169">
        <f>F11</f>
        <v>0.08</v>
      </c>
      <c r="G15" s="159"/>
      <c r="H15" s="159"/>
    </row>
    <row r="16" spans="1:8" x14ac:dyDescent="0.25">
      <c r="A16" s="168"/>
      <c r="B16" s="158" t="s">
        <v>414</v>
      </c>
      <c r="C16" s="158"/>
      <c r="D16" s="159"/>
      <c r="E16" s="158"/>
      <c r="F16" s="169"/>
      <c r="G16" s="159"/>
      <c r="H16" s="159"/>
    </row>
    <row r="17" spans="1:8" x14ac:dyDescent="0.25">
      <c r="A17" s="112"/>
      <c r="B17" s="158" t="s">
        <v>402</v>
      </c>
      <c r="C17" s="168">
        <f>C5</f>
        <v>40</v>
      </c>
      <c r="D17" s="168"/>
      <c r="E17" s="168"/>
      <c r="F17" s="113">
        <v>0.08</v>
      </c>
      <c r="G17" s="114">
        <f t="shared" ref="G17:G24" si="1">E17*C17</f>
        <v>0</v>
      </c>
      <c r="H17" s="114">
        <f t="shared" ref="H17:H24" si="2">G17*F17+G17</f>
        <v>0</v>
      </c>
    </row>
    <row r="18" spans="1:8" x14ac:dyDescent="0.25">
      <c r="A18" s="112"/>
      <c r="B18" s="158" t="s">
        <v>403</v>
      </c>
      <c r="C18" s="168">
        <f>C8</f>
        <v>140</v>
      </c>
      <c r="D18" s="168"/>
      <c r="E18" s="168"/>
      <c r="F18" s="113">
        <v>0.08</v>
      </c>
      <c r="G18" s="114">
        <f t="shared" si="1"/>
        <v>0</v>
      </c>
      <c r="H18" s="114">
        <f t="shared" si="2"/>
        <v>0</v>
      </c>
    </row>
    <row r="19" spans="1:8" x14ac:dyDescent="0.25">
      <c r="A19" s="115"/>
      <c r="B19" s="116" t="s">
        <v>404</v>
      </c>
      <c r="C19" s="117">
        <v>60</v>
      </c>
      <c r="D19" s="117"/>
      <c r="E19" s="117"/>
      <c r="F19" s="113">
        <v>0.08</v>
      </c>
      <c r="G19" s="114">
        <f t="shared" si="1"/>
        <v>0</v>
      </c>
      <c r="H19" s="114">
        <f t="shared" si="2"/>
        <v>0</v>
      </c>
    </row>
    <row r="20" spans="1:8" x14ac:dyDescent="0.25">
      <c r="A20" s="115"/>
      <c r="B20" s="116" t="s">
        <v>405</v>
      </c>
      <c r="C20" s="117">
        <v>140</v>
      </c>
      <c r="D20" s="117"/>
      <c r="E20" s="117"/>
      <c r="F20" s="113">
        <v>0.08</v>
      </c>
      <c r="G20" s="114">
        <f t="shared" si="1"/>
        <v>0</v>
      </c>
      <c r="H20" s="114">
        <f t="shared" si="2"/>
        <v>0</v>
      </c>
    </row>
    <row r="21" spans="1:8" x14ac:dyDescent="0.25">
      <c r="A21" s="115"/>
      <c r="B21" s="116" t="s">
        <v>437</v>
      </c>
      <c r="C21" s="117">
        <v>80</v>
      </c>
      <c r="D21" s="117"/>
      <c r="E21" s="117"/>
      <c r="F21" s="113">
        <v>0.08</v>
      </c>
      <c r="G21" s="114">
        <f t="shared" si="1"/>
        <v>0</v>
      </c>
      <c r="H21" s="114">
        <f t="shared" si="2"/>
        <v>0</v>
      </c>
    </row>
    <row r="22" spans="1:8" x14ac:dyDescent="0.25">
      <c r="A22" s="115"/>
      <c r="B22" s="116" t="s">
        <v>438</v>
      </c>
      <c r="C22" s="117">
        <v>40</v>
      </c>
      <c r="D22" s="117"/>
      <c r="E22" s="117"/>
      <c r="F22" s="113">
        <v>0.08</v>
      </c>
      <c r="G22" s="114">
        <f t="shared" si="1"/>
        <v>0</v>
      </c>
      <c r="H22" s="114">
        <f t="shared" si="2"/>
        <v>0</v>
      </c>
    </row>
    <row r="23" spans="1:8" x14ac:dyDescent="0.25">
      <c r="A23" s="115"/>
      <c r="B23" s="116" t="s">
        <v>439</v>
      </c>
      <c r="C23" s="117">
        <v>20</v>
      </c>
      <c r="D23" s="117"/>
      <c r="E23" s="117"/>
      <c r="F23" s="113">
        <v>0.08</v>
      </c>
      <c r="G23" s="114">
        <f t="shared" si="1"/>
        <v>0</v>
      </c>
      <c r="H23" s="114">
        <f t="shared" si="2"/>
        <v>0</v>
      </c>
    </row>
    <row r="24" spans="1:8" x14ac:dyDescent="0.25">
      <c r="A24" s="115"/>
      <c r="B24" s="116" t="s">
        <v>440</v>
      </c>
      <c r="C24" s="117">
        <v>180</v>
      </c>
      <c r="D24" s="117"/>
      <c r="E24" s="117"/>
      <c r="F24" s="113">
        <v>0.08</v>
      </c>
      <c r="G24" s="114">
        <f t="shared" si="1"/>
        <v>0</v>
      </c>
      <c r="H24" s="114">
        <f t="shared" si="2"/>
        <v>0</v>
      </c>
    </row>
    <row r="25" spans="1:8" x14ac:dyDescent="0.25">
      <c r="A25" s="115"/>
      <c r="B25" s="116" t="s">
        <v>441</v>
      </c>
      <c r="C25" s="117">
        <v>10</v>
      </c>
      <c r="D25" s="117"/>
      <c r="E25" s="117"/>
      <c r="F25" s="113">
        <v>0.08</v>
      </c>
      <c r="G25" s="117"/>
      <c r="H25" s="117"/>
    </row>
    <row r="26" spans="1:8" x14ac:dyDescent="0.25">
      <c r="A26" s="118" t="s">
        <v>242</v>
      </c>
      <c r="B26" s="119">
        <f>SUM(G17:G25)</f>
        <v>0</v>
      </c>
      <c r="C26" s="120"/>
      <c r="D26" s="120"/>
      <c r="E26" s="120"/>
      <c r="F26" s="120"/>
      <c r="G26" s="120"/>
      <c r="H26" s="120"/>
    </row>
    <row r="27" spans="1:8" x14ac:dyDescent="0.25">
      <c r="A27" s="17" t="s">
        <v>243</v>
      </c>
      <c r="B27" s="119">
        <f>SUM(H17:H25)</f>
        <v>0</v>
      </c>
      <c r="C27" s="120"/>
      <c r="D27" s="120"/>
      <c r="E27" s="120"/>
      <c r="F27" s="120"/>
      <c r="G27" s="120"/>
      <c r="H27" s="120"/>
    </row>
    <row r="28" spans="1:8" x14ac:dyDescent="0.25">
      <c r="A28" s="17" t="s">
        <v>244</v>
      </c>
      <c r="B28" s="17"/>
      <c r="C28" s="120"/>
      <c r="D28" s="120"/>
      <c r="E28" s="120"/>
      <c r="F28" s="120"/>
      <c r="G28" s="120"/>
      <c r="H28" s="120"/>
    </row>
  </sheetData>
  <mergeCells count="8">
    <mergeCell ref="G5:G7"/>
    <mergeCell ref="H5:H7"/>
    <mergeCell ref="A5:A7"/>
    <mergeCell ref="B5:B6"/>
    <mergeCell ref="C5:C7"/>
    <mergeCell ref="D5:D7"/>
    <mergeCell ref="E5:E7"/>
    <mergeCell ref="F5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AA40-DF57-4972-9FDA-937863A4CDBE}">
  <dimension ref="A1:I11"/>
  <sheetViews>
    <sheetView workbookViewId="0">
      <selection activeCell="G5" sqref="G5:H6"/>
    </sheetView>
  </sheetViews>
  <sheetFormatPr defaultRowHeight="15" x14ac:dyDescent="0.25"/>
  <cols>
    <col min="1" max="1" width="25.85546875" customWidth="1"/>
    <col min="2" max="2" width="76" customWidth="1"/>
  </cols>
  <sheetData>
    <row r="1" spans="1:9" ht="15.75" x14ac:dyDescent="0.25">
      <c r="A1" s="249" t="s">
        <v>442</v>
      </c>
      <c r="B1" s="249"/>
      <c r="C1" s="249"/>
      <c r="D1" s="249"/>
      <c r="E1" s="249"/>
      <c r="F1" s="249"/>
      <c r="G1" s="249"/>
      <c r="H1" s="249"/>
      <c r="I1" s="249"/>
    </row>
    <row r="2" spans="1:9" ht="15.75" thickBot="1" x14ac:dyDescent="0.3">
      <c r="A2" s="17"/>
      <c r="B2" s="17"/>
      <c r="C2" s="120"/>
      <c r="D2" s="120"/>
      <c r="E2" s="120"/>
      <c r="F2" s="120"/>
      <c r="G2" s="120"/>
      <c r="H2" s="120"/>
      <c r="I2" s="120"/>
    </row>
    <row r="3" spans="1:9" ht="30.75" thickBot="1" x14ac:dyDescent="0.3">
      <c r="A3" s="19" t="s">
        <v>150</v>
      </c>
      <c r="B3" s="19" t="s">
        <v>151</v>
      </c>
      <c r="C3" s="19" t="s">
        <v>419</v>
      </c>
      <c r="D3" s="19" t="s">
        <v>153</v>
      </c>
      <c r="E3" s="19" t="s">
        <v>154</v>
      </c>
      <c r="F3" s="19" t="s">
        <v>155</v>
      </c>
      <c r="G3" s="19" t="s">
        <v>246</v>
      </c>
      <c r="H3" s="109" t="s">
        <v>156</v>
      </c>
      <c r="I3" s="120"/>
    </row>
    <row r="4" spans="1:9" ht="48" thickBot="1" x14ac:dyDescent="0.3">
      <c r="A4" s="168" t="s">
        <v>247</v>
      </c>
      <c r="B4" s="121" t="s">
        <v>443</v>
      </c>
      <c r="C4" s="154">
        <v>20</v>
      </c>
      <c r="D4" s="155"/>
      <c r="E4" s="155"/>
      <c r="F4" s="122">
        <v>0.08</v>
      </c>
      <c r="G4" s="155">
        <f>E4*C4</f>
        <v>0</v>
      </c>
      <c r="H4" s="155">
        <f>G4*F4+G4</f>
        <v>0</v>
      </c>
      <c r="I4" s="120"/>
    </row>
    <row r="5" spans="1:9" ht="126.75" thickBot="1" x14ac:dyDescent="0.3">
      <c r="A5" s="168" t="s">
        <v>382</v>
      </c>
      <c r="B5" s="121" t="s">
        <v>444</v>
      </c>
      <c r="C5" s="154">
        <v>10</v>
      </c>
      <c r="D5" s="155"/>
      <c r="E5" s="155"/>
      <c r="F5" s="122">
        <v>0.08</v>
      </c>
      <c r="G5" s="155"/>
      <c r="H5" s="155"/>
      <c r="I5" s="120"/>
    </row>
    <row r="6" spans="1:9" ht="79.5" thickBot="1" x14ac:dyDescent="0.3">
      <c r="A6" s="168" t="s">
        <v>384</v>
      </c>
      <c r="B6" s="121" t="s">
        <v>445</v>
      </c>
      <c r="C6" s="154">
        <v>5</v>
      </c>
      <c r="D6" s="155"/>
      <c r="E6" s="155"/>
      <c r="F6" s="122">
        <v>0.08</v>
      </c>
      <c r="G6" s="155"/>
      <c r="H6" s="155"/>
      <c r="I6" s="120"/>
    </row>
    <row r="7" spans="1:9" ht="15.75" thickBot="1" x14ac:dyDescent="0.3">
      <c r="A7" s="123"/>
      <c r="B7" s="124" t="s">
        <v>402</v>
      </c>
      <c r="C7" s="19">
        <f>C4</f>
        <v>20</v>
      </c>
      <c r="D7" s="19"/>
      <c r="E7" s="19">
        <f>E4</f>
        <v>0</v>
      </c>
      <c r="F7" s="157">
        <v>0.08</v>
      </c>
      <c r="G7" s="125">
        <f>G4+G5+G6</f>
        <v>0</v>
      </c>
      <c r="H7" s="155">
        <f>G4+H5+H6</f>
        <v>0</v>
      </c>
      <c r="I7" s="120"/>
    </row>
    <row r="8" spans="1:9" x14ac:dyDescent="0.25">
      <c r="C8" s="74"/>
      <c r="D8" s="74"/>
      <c r="E8" s="74"/>
      <c r="F8" s="74"/>
      <c r="G8" s="74"/>
      <c r="H8" s="74"/>
      <c r="I8" s="74"/>
    </row>
    <row r="9" spans="1:9" ht="15.75" x14ac:dyDescent="0.25">
      <c r="A9" s="75" t="s">
        <v>242</v>
      </c>
      <c r="B9">
        <f>G7</f>
        <v>0</v>
      </c>
      <c r="C9" s="74"/>
      <c r="D9" s="74"/>
      <c r="E9" s="74"/>
      <c r="F9" s="74"/>
      <c r="G9" s="74"/>
      <c r="H9" s="74"/>
      <c r="I9" s="74"/>
    </row>
    <row r="10" spans="1:9" x14ac:dyDescent="0.25">
      <c r="A10" s="76" t="s">
        <v>243</v>
      </c>
      <c r="B10">
        <f>H7</f>
        <v>0</v>
      </c>
      <c r="C10" s="74"/>
      <c r="D10" s="74"/>
      <c r="E10" s="74"/>
      <c r="F10" s="74"/>
      <c r="G10" s="74"/>
      <c r="H10" s="74"/>
      <c r="I10" s="74"/>
    </row>
    <row r="11" spans="1:9" ht="15.75" x14ac:dyDescent="0.25">
      <c r="A11" s="108" t="s">
        <v>244</v>
      </c>
      <c r="C11" s="74"/>
      <c r="D11" s="74"/>
      <c r="E11" s="74"/>
      <c r="F11" s="74"/>
      <c r="G11" s="74"/>
      <c r="H11" s="74"/>
      <c r="I11" s="74"/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005D-6349-4E7B-9358-65570962D36C}">
  <dimension ref="A1:H73"/>
  <sheetViews>
    <sheetView workbookViewId="0">
      <selection activeCell="G74" sqref="G74"/>
    </sheetView>
  </sheetViews>
  <sheetFormatPr defaultRowHeight="15" x14ac:dyDescent="0.25"/>
  <cols>
    <col min="1" max="1" width="23" customWidth="1"/>
    <col min="2" max="2" width="67.140625" customWidth="1"/>
    <col min="7" max="7" width="18.42578125" customWidth="1"/>
  </cols>
  <sheetData>
    <row r="1" spans="1:8" ht="15.75" x14ac:dyDescent="0.25">
      <c r="A1" s="126" t="s">
        <v>446</v>
      </c>
      <c r="C1" s="74"/>
      <c r="D1" s="74"/>
      <c r="E1" s="74"/>
      <c r="F1" s="74"/>
      <c r="G1" s="74"/>
      <c r="H1" s="74"/>
    </row>
    <row r="3" spans="1:8" ht="60.75" thickBot="1" x14ac:dyDescent="0.3">
      <c r="A3" s="127" t="s">
        <v>150</v>
      </c>
      <c r="B3" s="127" t="s">
        <v>151</v>
      </c>
      <c r="C3" s="127" t="s">
        <v>447</v>
      </c>
      <c r="D3" s="127" t="s">
        <v>448</v>
      </c>
      <c r="E3" s="127" t="s">
        <v>155</v>
      </c>
      <c r="F3" s="127" t="s">
        <v>246</v>
      </c>
      <c r="G3" s="127" t="s">
        <v>156</v>
      </c>
      <c r="H3" s="128"/>
    </row>
    <row r="4" spans="1:8" ht="60.75" thickBot="1" x14ac:dyDescent="0.3">
      <c r="A4" s="129" t="s">
        <v>247</v>
      </c>
      <c r="B4" s="130" t="s">
        <v>449</v>
      </c>
      <c r="C4" s="129">
        <v>12</v>
      </c>
      <c r="D4" s="131"/>
      <c r="E4" s="122">
        <v>0.08</v>
      </c>
      <c r="F4" s="131"/>
      <c r="G4" s="131"/>
      <c r="H4" s="128"/>
    </row>
    <row r="5" spans="1:8" ht="60.75" thickBot="1" x14ac:dyDescent="0.3">
      <c r="A5" s="129" t="s">
        <v>382</v>
      </c>
      <c r="B5" s="130" t="s">
        <v>450</v>
      </c>
      <c r="C5" s="129">
        <v>24</v>
      </c>
      <c r="D5" s="131"/>
      <c r="E5" s="122">
        <v>0.08</v>
      </c>
      <c r="F5" s="131"/>
      <c r="G5" s="131"/>
      <c r="H5" s="128"/>
    </row>
    <row r="6" spans="1:8" ht="60.75" thickBot="1" x14ac:dyDescent="0.3">
      <c r="A6" s="129" t="s">
        <v>384</v>
      </c>
      <c r="B6" s="130" t="s">
        <v>451</v>
      </c>
      <c r="C6" s="129">
        <v>6</v>
      </c>
      <c r="D6" s="131"/>
      <c r="E6" s="122">
        <v>0.08</v>
      </c>
      <c r="F6" s="131"/>
      <c r="G6" s="131"/>
      <c r="H6" s="128"/>
    </row>
    <row r="7" spans="1:8" ht="60.75" thickBot="1" x14ac:dyDescent="0.3">
      <c r="A7" s="129" t="s">
        <v>386</v>
      </c>
      <c r="B7" s="130" t="s">
        <v>452</v>
      </c>
      <c r="C7" s="129">
        <v>24</v>
      </c>
      <c r="D7" s="131"/>
      <c r="E7" s="122">
        <v>0.08</v>
      </c>
      <c r="F7" s="131"/>
      <c r="G7" s="131"/>
      <c r="H7" s="128"/>
    </row>
    <row r="8" spans="1:8" ht="30.75" thickBot="1" x14ac:dyDescent="0.3">
      <c r="A8" s="129" t="s">
        <v>388</v>
      </c>
      <c r="B8" s="130" t="s">
        <v>453</v>
      </c>
      <c r="C8" s="129">
        <v>5</v>
      </c>
      <c r="D8" s="131"/>
      <c r="E8" s="122">
        <v>0.08</v>
      </c>
      <c r="F8" s="131"/>
      <c r="G8" s="131"/>
      <c r="H8" s="17"/>
    </row>
    <row r="9" spans="1:8" ht="30.75" thickBot="1" x14ac:dyDescent="0.3">
      <c r="A9" s="129" t="s">
        <v>390</v>
      </c>
      <c r="B9" s="130" t="s">
        <v>454</v>
      </c>
      <c r="C9" s="159">
        <v>5</v>
      </c>
      <c r="D9" s="131"/>
      <c r="E9" s="122">
        <v>0.08</v>
      </c>
      <c r="F9" s="131"/>
      <c r="G9" s="131"/>
      <c r="H9" s="17"/>
    </row>
    <row r="10" spans="1:8" ht="30.75" thickBot="1" x14ac:dyDescent="0.3">
      <c r="A10" s="129" t="s">
        <v>392</v>
      </c>
      <c r="B10" s="130" t="s">
        <v>455</v>
      </c>
      <c r="C10" s="159">
        <v>5</v>
      </c>
      <c r="D10" s="131"/>
      <c r="E10" s="122">
        <v>0.08</v>
      </c>
      <c r="F10" s="131"/>
      <c r="G10" s="131"/>
      <c r="H10" s="17"/>
    </row>
    <row r="11" spans="1:8" ht="30.75" thickBot="1" x14ac:dyDescent="0.3">
      <c r="A11" s="129" t="s">
        <v>394</v>
      </c>
      <c r="B11" s="130" t="s">
        <v>456</v>
      </c>
      <c r="C11" s="159">
        <v>5</v>
      </c>
      <c r="D11" s="131"/>
      <c r="E11" s="122">
        <v>0.08</v>
      </c>
      <c r="F11" s="131"/>
      <c r="G11" s="131"/>
      <c r="H11" s="17"/>
    </row>
    <row r="12" spans="1:8" ht="120.75" thickBot="1" x14ac:dyDescent="0.3">
      <c r="A12" s="129" t="s">
        <v>435</v>
      </c>
      <c r="B12" s="130" t="s">
        <v>457</v>
      </c>
      <c r="C12" s="159">
        <v>30</v>
      </c>
      <c r="D12" s="131"/>
      <c r="E12" s="122">
        <v>0.08</v>
      </c>
      <c r="F12" s="131"/>
      <c r="G12" s="131"/>
      <c r="H12" s="17"/>
    </row>
    <row r="13" spans="1:8" ht="135.75" thickBot="1" x14ac:dyDescent="0.3">
      <c r="A13" s="129" t="s">
        <v>458</v>
      </c>
      <c r="B13" s="130" t="s">
        <v>459</v>
      </c>
      <c r="C13" s="159">
        <v>2</v>
      </c>
      <c r="D13" s="131"/>
      <c r="E13" s="122">
        <v>0.08</v>
      </c>
      <c r="F13" s="131"/>
      <c r="G13" s="131"/>
      <c r="H13" s="17"/>
    </row>
    <row r="14" spans="1:8" ht="75.75" thickBot="1" x14ac:dyDescent="0.3">
      <c r="A14" s="129" t="s">
        <v>460</v>
      </c>
      <c r="B14" s="130" t="s">
        <v>461</v>
      </c>
      <c r="C14" s="159">
        <v>1</v>
      </c>
      <c r="D14" s="131"/>
      <c r="E14" s="122">
        <v>0.08</v>
      </c>
      <c r="F14" s="131"/>
      <c r="G14" s="131"/>
      <c r="H14" s="17"/>
    </row>
    <row r="15" spans="1:8" ht="90.75" thickBot="1" x14ac:dyDescent="0.3">
      <c r="A15" s="129" t="s">
        <v>462</v>
      </c>
      <c r="B15" s="130" t="s">
        <v>463</v>
      </c>
      <c r="C15" s="159">
        <v>20</v>
      </c>
      <c r="D15" s="131"/>
      <c r="E15" s="122">
        <v>0.08</v>
      </c>
      <c r="F15" s="131"/>
      <c r="G15" s="131"/>
      <c r="H15" s="17"/>
    </row>
    <row r="16" spans="1:8" ht="30.75" thickBot="1" x14ac:dyDescent="0.3">
      <c r="A16" s="129" t="s">
        <v>464</v>
      </c>
      <c r="B16" s="130" t="s">
        <v>465</v>
      </c>
      <c r="C16" s="159">
        <v>4</v>
      </c>
      <c r="D16" s="131"/>
      <c r="E16" s="122">
        <v>0.08</v>
      </c>
      <c r="F16" s="131"/>
      <c r="G16" s="131"/>
      <c r="H16" s="17"/>
    </row>
    <row r="17" spans="1:8" ht="15.75" thickBot="1" x14ac:dyDescent="0.3">
      <c r="A17" s="129" t="s">
        <v>466</v>
      </c>
      <c r="B17" s="130" t="s">
        <v>467</v>
      </c>
      <c r="C17" s="159">
        <v>1</v>
      </c>
      <c r="D17" s="131"/>
      <c r="E17" s="122">
        <v>0.08</v>
      </c>
      <c r="F17" s="131"/>
      <c r="G17" s="131"/>
      <c r="H17" s="17"/>
    </row>
    <row r="18" spans="1:8" ht="30.75" thickBot="1" x14ac:dyDescent="0.3">
      <c r="A18" s="129" t="s">
        <v>468</v>
      </c>
      <c r="B18" s="130" t="s">
        <v>469</v>
      </c>
      <c r="C18" s="129">
        <v>1</v>
      </c>
      <c r="D18" s="131"/>
      <c r="E18" s="122">
        <v>0.08</v>
      </c>
      <c r="F18" s="131"/>
      <c r="G18" s="131"/>
      <c r="H18" s="17"/>
    </row>
    <row r="19" spans="1:8" ht="30.75" thickBot="1" x14ac:dyDescent="0.3">
      <c r="A19" s="129" t="s">
        <v>470</v>
      </c>
      <c r="B19" s="130" t="s">
        <v>471</v>
      </c>
      <c r="C19" s="129">
        <v>1</v>
      </c>
      <c r="D19" s="131"/>
      <c r="E19" s="122">
        <v>0.08</v>
      </c>
      <c r="F19" s="131"/>
      <c r="G19" s="131"/>
      <c r="H19" s="17"/>
    </row>
    <row r="20" spans="1:8" ht="60.75" thickBot="1" x14ac:dyDescent="0.3">
      <c r="A20" s="129" t="s">
        <v>472</v>
      </c>
      <c r="B20" s="130" t="s">
        <v>473</v>
      </c>
      <c r="C20" s="129">
        <v>1</v>
      </c>
      <c r="D20" s="131"/>
      <c r="E20" s="122">
        <v>0.08</v>
      </c>
      <c r="F20" s="131"/>
      <c r="G20" s="131"/>
      <c r="H20" s="17"/>
    </row>
    <row r="21" spans="1:8" ht="120.75" thickBot="1" x14ac:dyDescent="0.3">
      <c r="A21" s="129" t="s">
        <v>474</v>
      </c>
      <c r="B21" s="130" t="s">
        <v>475</v>
      </c>
      <c r="C21" s="129">
        <v>1</v>
      </c>
      <c r="D21" s="131"/>
      <c r="E21" s="122">
        <v>0.08</v>
      </c>
      <c r="F21" s="131"/>
      <c r="G21" s="131"/>
      <c r="H21" s="17"/>
    </row>
    <row r="22" spans="1:8" ht="105.75" thickBot="1" x14ac:dyDescent="0.3">
      <c r="A22" s="129" t="s">
        <v>476</v>
      </c>
      <c r="B22" s="130" t="s">
        <v>477</v>
      </c>
      <c r="C22" s="129">
        <v>1</v>
      </c>
      <c r="D22" s="131"/>
      <c r="E22" s="122">
        <v>0.08</v>
      </c>
      <c r="F22" s="131"/>
      <c r="G22" s="131"/>
      <c r="H22" s="17"/>
    </row>
    <row r="23" spans="1:8" ht="90.75" thickBot="1" x14ac:dyDescent="0.3">
      <c r="A23" s="129" t="s">
        <v>478</v>
      </c>
      <c r="B23" s="130" t="s">
        <v>479</v>
      </c>
      <c r="C23" s="129">
        <v>2</v>
      </c>
      <c r="D23" s="131"/>
      <c r="E23" s="122">
        <v>0.08</v>
      </c>
      <c r="F23" s="131"/>
      <c r="G23" s="131"/>
      <c r="H23" s="17"/>
    </row>
    <row r="24" spans="1:8" ht="90.75" thickBot="1" x14ac:dyDescent="0.3">
      <c r="A24" s="129" t="s">
        <v>480</v>
      </c>
      <c r="B24" s="130" t="s">
        <v>481</v>
      </c>
      <c r="C24" s="129">
        <v>5</v>
      </c>
      <c r="D24" s="131"/>
      <c r="E24" s="122">
        <v>0.08</v>
      </c>
      <c r="F24" s="131"/>
      <c r="G24" s="131"/>
      <c r="H24" s="17"/>
    </row>
    <row r="25" spans="1:8" ht="90.75" thickBot="1" x14ac:dyDescent="0.3">
      <c r="A25" s="129" t="s">
        <v>482</v>
      </c>
      <c r="B25" s="130" t="s">
        <v>483</v>
      </c>
      <c r="C25" s="129">
        <v>20</v>
      </c>
      <c r="D25" s="131"/>
      <c r="E25" s="122">
        <v>0.08</v>
      </c>
      <c r="F25" s="131"/>
      <c r="G25" s="131"/>
      <c r="H25" s="17"/>
    </row>
    <row r="26" spans="1:8" ht="75.75" thickBot="1" x14ac:dyDescent="0.3">
      <c r="A26" s="129" t="s">
        <v>484</v>
      </c>
      <c r="B26" s="130" t="s">
        <v>485</v>
      </c>
      <c r="C26" s="129">
        <v>2</v>
      </c>
      <c r="D26" s="131"/>
      <c r="E26" s="122">
        <v>0.08</v>
      </c>
      <c r="F26" s="131"/>
      <c r="G26" s="131"/>
      <c r="H26" s="17"/>
    </row>
    <row r="27" spans="1:8" ht="75.75" thickBot="1" x14ac:dyDescent="0.3">
      <c r="A27" s="129" t="s">
        <v>486</v>
      </c>
      <c r="B27" s="130" t="s">
        <v>487</v>
      </c>
      <c r="C27" s="129">
        <v>2</v>
      </c>
      <c r="D27" s="131"/>
      <c r="E27" s="122">
        <v>0.08</v>
      </c>
      <c r="F27" s="131"/>
      <c r="G27" s="131"/>
      <c r="H27" s="17"/>
    </row>
    <row r="28" spans="1:8" ht="75.75" thickBot="1" x14ac:dyDescent="0.3">
      <c r="A28" s="129" t="s">
        <v>488</v>
      </c>
      <c r="B28" s="130" t="s">
        <v>489</v>
      </c>
      <c r="C28" s="129">
        <v>1</v>
      </c>
      <c r="D28" s="131"/>
      <c r="E28" s="122">
        <v>0.08</v>
      </c>
      <c r="F28" s="131"/>
      <c r="G28" s="131"/>
      <c r="H28" s="17"/>
    </row>
    <row r="29" spans="1:8" ht="90.75" thickBot="1" x14ac:dyDescent="0.3">
      <c r="A29" s="129" t="s">
        <v>490</v>
      </c>
      <c r="B29" s="130" t="s">
        <v>491</v>
      </c>
      <c r="C29" s="129">
        <v>3</v>
      </c>
      <c r="D29" s="131"/>
      <c r="E29" s="122">
        <v>0.08</v>
      </c>
      <c r="F29" s="131"/>
      <c r="G29" s="131"/>
      <c r="H29" s="17"/>
    </row>
    <row r="30" spans="1:8" ht="75.75" thickBot="1" x14ac:dyDescent="0.3">
      <c r="A30" s="129" t="s">
        <v>492</v>
      </c>
      <c r="B30" s="130" t="s">
        <v>493</v>
      </c>
      <c r="C30" s="129">
        <v>3</v>
      </c>
      <c r="D30" s="131"/>
      <c r="E30" s="122">
        <v>0.08</v>
      </c>
      <c r="F30" s="131"/>
      <c r="G30" s="131"/>
      <c r="H30" s="17"/>
    </row>
    <row r="31" spans="1:8" ht="45.75" thickBot="1" x14ac:dyDescent="0.3">
      <c r="A31" s="129" t="s">
        <v>494</v>
      </c>
      <c r="B31" s="130" t="s">
        <v>495</v>
      </c>
      <c r="C31" s="129">
        <v>6</v>
      </c>
      <c r="D31" s="131"/>
      <c r="E31" s="122">
        <v>0.08</v>
      </c>
      <c r="F31" s="131"/>
      <c r="G31" s="131"/>
      <c r="H31" s="17"/>
    </row>
    <row r="32" spans="1:8" ht="45.75" thickBot="1" x14ac:dyDescent="0.3">
      <c r="A32" s="129" t="s">
        <v>496</v>
      </c>
      <c r="B32" s="130" t="s">
        <v>497</v>
      </c>
      <c r="C32" s="129">
        <v>3</v>
      </c>
      <c r="D32" s="131"/>
      <c r="E32" s="122">
        <v>0.08</v>
      </c>
      <c r="F32" s="131"/>
      <c r="G32" s="131"/>
      <c r="H32" s="17"/>
    </row>
    <row r="33" spans="1:8" ht="15.75" thickBot="1" x14ac:dyDescent="0.3">
      <c r="A33" s="129" t="s">
        <v>498</v>
      </c>
      <c r="B33" s="130" t="s">
        <v>499</v>
      </c>
      <c r="C33" s="129">
        <v>3</v>
      </c>
      <c r="D33" s="131"/>
      <c r="E33" s="122">
        <v>0.08</v>
      </c>
      <c r="F33" s="131"/>
      <c r="G33" s="131"/>
      <c r="H33" s="17"/>
    </row>
    <row r="34" spans="1:8" ht="30.75" thickBot="1" x14ac:dyDescent="0.3">
      <c r="A34" s="129" t="s">
        <v>500</v>
      </c>
      <c r="B34" s="130" t="s">
        <v>501</v>
      </c>
      <c r="C34" s="129">
        <v>1</v>
      </c>
      <c r="D34" s="131"/>
      <c r="E34" s="122">
        <v>0.08</v>
      </c>
      <c r="F34" s="131"/>
      <c r="G34" s="131"/>
      <c r="H34" s="17"/>
    </row>
    <row r="35" spans="1:8" ht="15.75" thickBot="1" x14ac:dyDescent="0.3">
      <c r="A35" s="129" t="s">
        <v>502</v>
      </c>
      <c r="B35" s="130" t="s">
        <v>503</v>
      </c>
      <c r="C35" s="129">
        <v>1</v>
      </c>
      <c r="D35" s="131"/>
      <c r="E35" s="122">
        <v>0.08</v>
      </c>
      <c r="F35" s="131"/>
      <c r="G35" s="131"/>
      <c r="H35" s="17"/>
    </row>
    <row r="36" spans="1:8" ht="45.75" thickBot="1" x14ac:dyDescent="0.3">
      <c r="A36" s="129" t="s">
        <v>504</v>
      </c>
      <c r="B36" s="130" t="s">
        <v>505</v>
      </c>
      <c r="C36" s="129">
        <v>10</v>
      </c>
      <c r="D36" s="131"/>
      <c r="E36" s="122">
        <v>0.08</v>
      </c>
      <c r="F36" s="131"/>
      <c r="G36" s="131"/>
      <c r="H36" s="17"/>
    </row>
    <row r="37" spans="1:8" ht="45.75" thickBot="1" x14ac:dyDescent="0.3">
      <c r="A37" s="129" t="s">
        <v>506</v>
      </c>
      <c r="B37" s="130" t="s">
        <v>507</v>
      </c>
      <c r="C37" s="129">
        <v>10</v>
      </c>
      <c r="D37" s="131"/>
      <c r="E37" s="122">
        <v>0.08</v>
      </c>
      <c r="F37" s="131"/>
      <c r="G37" s="131"/>
      <c r="H37" s="17"/>
    </row>
    <row r="38" spans="1:8" ht="15.75" thickBot="1" x14ac:dyDescent="0.3">
      <c r="A38" s="129" t="s">
        <v>508</v>
      </c>
      <c r="B38" s="130" t="s">
        <v>509</v>
      </c>
      <c r="C38" s="129">
        <v>30</v>
      </c>
      <c r="D38" s="131"/>
      <c r="E38" s="122">
        <v>0.08</v>
      </c>
      <c r="F38" s="131"/>
      <c r="G38" s="131"/>
      <c r="H38" s="17"/>
    </row>
    <row r="39" spans="1:8" ht="30.75" thickBot="1" x14ac:dyDescent="0.3">
      <c r="A39" s="129" t="s">
        <v>510</v>
      </c>
      <c r="B39" s="130" t="s">
        <v>511</v>
      </c>
      <c r="C39" s="129">
        <v>5</v>
      </c>
      <c r="D39" s="131"/>
      <c r="E39" s="122">
        <v>0.08</v>
      </c>
      <c r="F39" s="131"/>
      <c r="G39" s="131"/>
      <c r="H39" s="17"/>
    </row>
    <row r="40" spans="1:8" ht="30.75" thickBot="1" x14ac:dyDescent="0.3">
      <c r="A40" s="129" t="s">
        <v>512</v>
      </c>
      <c r="B40" s="130" t="s">
        <v>513</v>
      </c>
      <c r="C40" s="129">
        <v>1</v>
      </c>
      <c r="D40" s="131"/>
      <c r="E40" s="122">
        <v>0.08</v>
      </c>
      <c r="F40" s="131"/>
      <c r="G40" s="131"/>
      <c r="H40" s="17"/>
    </row>
    <row r="41" spans="1:8" ht="30.75" thickBot="1" x14ac:dyDescent="0.3">
      <c r="A41" s="129" t="s">
        <v>514</v>
      </c>
      <c r="B41" s="130" t="s">
        <v>515</v>
      </c>
      <c r="C41" s="129">
        <v>1</v>
      </c>
      <c r="D41" s="131"/>
      <c r="E41" s="122">
        <v>0.08</v>
      </c>
      <c r="F41" s="131"/>
      <c r="G41" s="131"/>
      <c r="H41" s="17"/>
    </row>
    <row r="42" spans="1:8" ht="45.75" thickBot="1" x14ac:dyDescent="0.3">
      <c r="A42" s="129" t="s">
        <v>516</v>
      </c>
      <c r="B42" s="130" t="s">
        <v>517</v>
      </c>
      <c r="C42" s="129">
        <v>2</v>
      </c>
      <c r="D42" s="131"/>
      <c r="E42" s="122">
        <v>0.08</v>
      </c>
      <c r="F42" s="131"/>
      <c r="G42" s="131"/>
      <c r="H42" s="17"/>
    </row>
    <row r="43" spans="1:8" ht="15.75" thickBot="1" x14ac:dyDescent="0.3">
      <c r="A43" s="129" t="s">
        <v>518</v>
      </c>
      <c r="B43" s="130" t="s">
        <v>519</v>
      </c>
      <c r="C43" s="129">
        <v>1</v>
      </c>
      <c r="D43" s="131"/>
      <c r="E43" s="122">
        <v>0.08</v>
      </c>
      <c r="F43" s="131"/>
      <c r="G43" s="131"/>
      <c r="H43" s="17"/>
    </row>
    <row r="44" spans="1:8" ht="30.75" thickBot="1" x14ac:dyDescent="0.3">
      <c r="A44" s="129" t="s">
        <v>520</v>
      </c>
      <c r="B44" s="130" t="s">
        <v>521</v>
      </c>
      <c r="C44" s="129">
        <v>1</v>
      </c>
      <c r="D44" s="131"/>
      <c r="E44" s="122">
        <v>0.08</v>
      </c>
      <c r="F44" s="131"/>
      <c r="G44" s="131"/>
      <c r="H44" s="17"/>
    </row>
    <row r="45" spans="1:8" ht="15.75" thickBot="1" x14ac:dyDescent="0.3">
      <c r="A45" s="129" t="s">
        <v>522</v>
      </c>
      <c r="B45" s="130" t="s">
        <v>523</v>
      </c>
      <c r="C45" s="129">
        <v>1</v>
      </c>
      <c r="D45" s="131"/>
      <c r="E45" s="122">
        <v>0.08</v>
      </c>
      <c r="F45" s="131"/>
      <c r="G45" s="131"/>
      <c r="H45" s="17"/>
    </row>
    <row r="46" spans="1:8" ht="30.75" thickBot="1" x14ac:dyDescent="0.3">
      <c r="A46" s="129" t="s">
        <v>524</v>
      </c>
      <c r="B46" s="130" t="s">
        <v>525</v>
      </c>
      <c r="C46" s="129">
        <v>1</v>
      </c>
      <c r="D46" s="131"/>
      <c r="E46" s="122">
        <v>0.08</v>
      </c>
      <c r="F46" s="131"/>
      <c r="G46" s="131"/>
      <c r="H46" s="17"/>
    </row>
    <row r="47" spans="1:8" ht="30.75" thickBot="1" x14ac:dyDescent="0.3">
      <c r="A47" s="129" t="s">
        <v>526</v>
      </c>
      <c r="B47" s="130" t="s">
        <v>527</v>
      </c>
      <c r="C47" s="129">
        <v>2</v>
      </c>
      <c r="D47" s="131"/>
      <c r="E47" s="122">
        <v>0.08</v>
      </c>
      <c r="F47" s="131"/>
      <c r="G47" s="131"/>
      <c r="H47" s="17"/>
    </row>
    <row r="48" spans="1:8" ht="15.75" thickBot="1" x14ac:dyDescent="0.3">
      <c r="A48" s="129" t="s">
        <v>528</v>
      </c>
      <c r="B48" s="130" t="s">
        <v>529</v>
      </c>
      <c r="C48" s="129">
        <v>4</v>
      </c>
      <c r="D48" s="131"/>
      <c r="E48" s="122">
        <v>0.08</v>
      </c>
      <c r="F48" s="131"/>
      <c r="G48" s="131"/>
      <c r="H48" s="17"/>
    </row>
    <row r="49" spans="1:8" ht="60.75" thickBot="1" x14ac:dyDescent="0.3">
      <c r="A49" s="129" t="s">
        <v>530</v>
      </c>
      <c r="B49" s="130" t="s">
        <v>531</v>
      </c>
      <c r="C49" s="129">
        <v>1</v>
      </c>
      <c r="D49" s="131"/>
      <c r="E49" s="122">
        <v>0.08</v>
      </c>
      <c r="F49" s="131"/>
      <c r="G49" s="131"/>
      <c r="H49" s="17"/>
    </row>
    <row r="50" spans="1:8" ht="90.75" thickBot="1" x14ac:dyDescent="0.3">
      <c r="A50" s="129" t="s">
        <v>532</v>
      </c>
      <c r="B50" s="130" t="s">
        <v>533</v>
      </c>
      <c r="C50" s="129">
        <v>1</v>
      </c>
      <c r="D50" s="131"/>
      <c r="E50" s="122">
        <v>0.08</v>
      </c>
      <c r="F50" s="131"/>
      <c r="G50" s="131"/>
      <c r="H50" s="17"/>
    </row>
    <row r="51" spans="1:8" ht="30.75" thickBot="1" x14ac:dyDescent="0.3">
      <c r="A51" s="129" t="s">
        <v>534</v>
      </c>
      <c r="B51" s="130" t="s">
        <v>535</v>
      </c>
      <c r="C51" s="132">
        <v>2</v>
      </c>
      <c r="D51" s="131"/>
      <c r="E51" s="122">
        <v>0.08</v>
      </c>
      <c r="F51" s="131"/>
      <c r="G51" s="131"/>
      <c r="H51" s="17"/>
    </row>
    <row r="52" spans="1:8" ht="30.75" thickBot="1" x14ac:dyDescent="0.3">
      <c r="A52" s="129" t="s">
        <v>536</v>
      </c>
      <c r="B52" s="130" t="s">
        <v>537</v>
      </c>
      <c r="C52" s="132">
        <v>1</v>
      </c>
      <c r="D52" s="131"/>
      <c r="E52" s="122">
        <v>0.08</v>
      </c>
      <c r="F52" s="131"/>
      <c r="G52" s="131"/>
      <c r="H52" s="17"/>
    </row>
    <row r="53" spans="1:8" ht="30.75" thickBot="1" x14ac:dyDescent="0.3">
      <c r="A53" s="129" t="s">
        <v>538</v>
      </c>
      <c r="B53" s="130" t="s">
        <v>539</v>
      </c>
      <c r="C53" s="132">
        <v>1</v>
      </c>
      <c r="D53" s="131"/>
      <c r="E53" s="122">
        <v>0.08</v>
      </c>
      <c r="F53" s="131"/>
      <c r="G53" s="131"/>
      <c r="H53" s="17"/>
    </row>
    <row r="54" spans="1:8" ht="15.75" thickBot="1" x14ac:dyDescent="0.3">
      <c r="A54" s="129" t="s">
        <v>540</v>
      </c>
      <c r="B54" s="130" t="s">
        <v>541</v>
      </c>
      <c r="C54" s="133">
        <v>2</v>
      </c>
      <c r="D54" s="131"/>
      <c r="E54" s="122">
        <v>0.08</v>
      </c>
      <c r="F54" s="131"/>
      <c r="G54" s="131"/>
      <c r="H54" s="17"/>
    </row>
    <row r="55" spans="1:8" ht="15.75" thickBot="1" x14ac:dyDescent="0.3">
      <c r="A55" s="129" t="s">
        <v>542</v>
      </c>
      <c r="B55" s="130" t="s">
        <v>543</v>
      </c>
      <c r="C55" s="129">
        <v>2</v>
      </c>
      <c r="D55" s="131"/>
      <c r="E55" s="122">
        <v>0.08</v>
      </c>
      <c r="F55" s="131"/>
      <c r="G55" s="131"/>
      <c r="H55" s="17"/>
    </row>
    <row r="56" spans="1:8" ht="60.75" thickBot="1" x14ac:dyDescent="0.3">
      <c r="A56" s="129" t="s">
        <v>544</v>
      </c>
      <c r="B56" s="130" t="s">
        <v>545</v>
      </c>
      <c r="C56" s="129">
        <v>1</v>
      </c>
      <c r="D56" s="131"/>
      <c r="E56" s="122">
        <v>0.08</v>
      </c>
      <c r="F56" s="131"/>
      <c r="G56" s="131"/>
      <c r="H56" s="17"/>
    </row>
    <row r="57" spans="1:8" ht="30.75" thickBot="1" x14ac:dyDescent="0.3">
      <c r="A57" s="129" t="s">
        <v>546</v>
      </c>
      <c r="B57" s="130" t="s">
        <v>547</v>
      </c>
      <c r="C57" s="129">
        <v>1</v>
      </c>
      <c r="D57" s="131"/>
      <c r="E57" s="122">
        <v>0.08</v>
      </c>
      <c r="F57" s="131"/>
      <c r="G57" s="131"/>
      <c r="H57" s="17"/>
    </row>
    <row r="58" spans="1:8" ht="15.75" thickBot="1" x14ac:dyDescent="0.3">
      <c r="A58" s="129" t="s">
        <v>548</v>
      </c>
      <c r="B58" s="130" t="s">
        <v>549</v>
      </c>
      <c r="C58" s="129">
        <v>5</v>
      </c>
      <c r="D58" s="131"/>
      <c r="E58" s="122">
        <v>0.08</v>
      </c>
      <c r="F58" s="131"/>
      <c r="G58" s="131"/>
      <c r="H58" s="17"/>
    </row>
    <row r="59" spans="1:8" ht="15.75" thickBot="1" x14ac:dyDescent="0.3">
      <c r="A59" s="129" t="s">
        <v>550</v>
      </c>
      <c r="B59" s="130" t="s">
        <v>551</v>
      </c>
      <c r="C59" s="129">
        <v>10</v>
      </c>
      <c r="D59" s="131"/>
      <c r="E59" s="122">
        <v>0.08</v>
      </c>
      <c r="F59" s="131"/>
      <c r="G59" s="131"/>
      <c r="H59" s="17"/>
    </row>
    <row r="60" spans="1:8" ht="45.75" thickBot="1" x14ac:dyDescent="0.3">
      <c r="A60" s="129" t="s">
        <v>552</v>
      </c>
      <c r="B60" s="130" t="s">
        <v>553</v>
      </c>
      <c r="C60" s="129">
        <v>20</v>
      </c>
      <c r="D60" s="131"/>
      <c r="E60" s="122">
        <v>0.08</v>
      </c>
      <c r="F60" s="131"/>
      <c r="G60" s="131"/>
      <c r="H60" s="17"/>
    </row>
    <row r="61" spans="1:8" ht="57.75" thickBot="1" x14ac:dyDescent="0.3">
      <c r="A61" s="129" t="s">
        <v>554</v>
      </c>
      <c r="B61" s="130" t="s">
        <v>555</v>
      </c>
      <c r="C61" s="129">
        <v>10</v>
      </c>
      <c r="D61" s="131"/>
      <c r="E61" s="122">
        <v>0.08</v>
      </c>
      <c r="F61" s="131"/>
      <c r="G61" s="131"/>
      <c r="H61" s="17"/>
    </row>
    <row r="62" spans="1:8" ht="45.75" thickBot="1" x14ac:dyDescent="0.3">
      <c r="A62" s="129" t="s">
        <v>556</v>
      </c>
      <c r="B62" s="130" t="s">
        <v>557</v>
      </c>
      <c r="C62" s="129">
        <v>5</v>
      </c>
      <c r="D62" s="131"/>
      <c r="E62" s="122">
        <v>0.08</v>
      </c>
      <c r="F62" s="131"/>
      <c r="G62" s="131"/>
      <c r="H62" s="17"/>
    </row>
    <row r="63" spans="1:8" ht="42.75" thickBot="1" x14ac:dyDescent="0.3">
      <c r="A63" s="129" t="s">
        <v>558</v>
      </c>
      <c r="B63" s="130" t="s">
        <v>559</v>
      </c>
      <c r="C63" s="129">
        <v>40</v>
      </c>
      <c r="D63" s="131"/>
      <c r="E63" s="122">
        <v>0.08</v>
      </c>
      <c r="F63" s="131"/>
      <c r="G63" s="131"/>
      <c r="H63" s="17"/>
    </row>
    <row r="64" spans="1:8" ht="45.75" thickBot="1" x14ac:dyDescent="0.3">
      <c r="A64" s="129" t="s">
        <v>560</v>
      </c>
      <c r="B64" s="130" t="s">
        <v>561</v>
      </c>
      <c r="C64" s="129">
        <v>10</v>
      </c>
      <c r="D64" s="131"/>
      <c r="E64" s="122">
        <v>0.08</v>
      </c>
      <c r="F64" s="131"/>
      <c r="G64" s="131"/>
      <c r="H64" s="17"/>
    </row>
    <row r="65" spans="1:8" ht="30.75" thickBot="1" x14ac:dyDescent="0.3">
      <c r="A65" s="129" t="s">
        <v>562</v>
      </c>
      <c r="B65" s="130" t="s">
        <v>563</v>
      </c>
      <c r="C65" s="129">
        <v>5</v>
      </c>
      <c r="D65" s="131"/>
      <c r="E65" s="122">
        <v>0.08</v>
      </c>
      <c r="F65" s="131"/>
      <c r="G65" s="131"/>
      <c r="H65" s="17"/>
    </row>
    <row r="66" spans="1:8" ht="45.75" thickBot="1" x14ac:dyDescent="0.3">
      <c r="A66" s="129" t="s">
        <v>564</v>
      </c>
      <c r="B66" s="130" t="s">
        <v>565</v>
      </c>
      <c r="C66" s="129">
        <v>20</v>
      </c>
      <c r="D66" s="131"/>
      <c r="E66" s="122">
        <v>0.08</v>
      </c>
      <c r="F66" s="131"/>
      <c r="G66" s="131"/>
      <c r="H66" s="17"/>
    </row>
    <row r="67" spans="1:8" ht="60.75" thickBot="1" x14ac:dyDescent="0.3">
      <c r="A67" s="129" t="s">
        <v>566</v>
      </c>
      <c r="B67" s="130" t="s">
        <v>567</v>
      </c>
      <c r="C67" s="129">
        <v>12</v>
      </c>
      <c r="D67" s="131"/>
      <c r="E67" s="122">
        <v>0.08</v>
      </c>
      <c r="F67" s="131"/>
      <c r="G67" s="131"/>
      <c r="H67" s="17"/>
    </row>
    <row r="68" spans="1:8" ht="45.75" thickBot="1" x14ac:dyDescent="0.3">
      <c r="A68" s="129" t="s">
        <v>568</v>
      </c>
      <c r="B68" s="130" t="s">
        <v>569</v>
      </c>
      <c r="C68" s="129">
        <v>40</v>
      </c>
      <c r="D68" s="131"/>
      <c r="E68" s="122">
        <v>0.08</v>
      </c>
      <c r="F68" s="131"/>
      <c r="G68" s="131"/>
      <c r="H68" s="17"/>
    </row>
    <row r="69" spans="1:8" ht="15.75" thickBot="1" x14ac:dyDescent="0.3">
      <c r="A69" s="129" t="s">
        <v>570</v>
      </c>
      <c r="B69" s="134" t="s">
        <v>571</v>
      </c>
      <c r="C69" s="129">
        <v>10</v>
      </c>
      <c r="D69" s="131"/>
      <c r="E69" s="122">
        <v>0.08</v>
      </c>
      <c r="F69" s="131"/>
      <c r="G69" s="131"/>
      <c r="H69" s="17"/>
    </row>
    <row r="70" spans="1:8" ht="45" x14ac:dyDescent="0.25">
      <c r="A70" s="250" t="s">
        <v>572</v>
      </c>
      <c r="B70" s="250"/>
      <c r="C70" s="250"/>
      <c r="D70" s="250"/>
      <c r="E70" s="250"/>
      <c r="F70" s="135" t="s">
        <v>573</v>
      </c>
      <c r="G70" s="136"/>
      <c r="H70" s="17"/>
    </row>
    <row r="71" spans="1:8" ht="15.75" x14ac:dyDescent="0.25">
      <c r="A71" s="75" t="s">
        <v>242</v>
      </c>
      <c r="B71" s="46"/>
    </row>
    <row r="72" spans="1:8" x14ac:dyDescent="0.25">
      <c r="A72" s="76" t="s">
        <v>243</v>
      </c>
      <c r="B72" s="46"/>
    </row>
    <row r="73" spans="1:8" x14ac:dyDescent="0.25">
      <c r="A73" s="17" t="s">
        <v>244</v>
      </c>
    </row>
  </sheetData>
  <mergeCells count="1">
    <mergeCell ref="A70:E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C10E-DF9E-473D-B4E6-28861A4ECA04}">
  <dimension ref="C2:G21"/>
  <sheetViews>
    <sheetView workbookViewId="0">
      <selection activeCell="G29" sqref="G29"/>
    </sheetView>
  </sheetViews>
  <sheetFormatPr defaultRowHeight="15" x14ac:dyDescent="0.25"/>
  <cols>
    <col min="3" max="3" width="35.7109375" customWidth="1"/>
    <col min="5" max="5" width="15.140625" customWidth="1"/>
    <col min="6" max="6" width="12" customWidth="1"/>
    <col min="7" max="7" width="15.5703125" customWidth="1"/>
  </cols>
  <sheetData>
    <row r="2" spans="3:7" ht="15.75" x14ac:dyDescent="0.25">
      <c r="D2" s="108"/>
      <c r="E2" s="108"/>
      <c r="F2" s="108"/>
      <c r="G2" s="108"/>
    </row>
    <row r="3" spans="3:7" ht="15.75" x14ac:dyDescent="0.25">
      <c r="C3" s="215"/>
      <c r="D3" s="108"/>
      <c r="E3" s="137"/>
      <c r="F3" s="138"/>
      <c r="G3" s="16"/>
    </row>
    <row r="4" spans="3:7" ht="15.75" x14ac:dyDescent="0.25">
      <c r="C4" s="215"/>
      <c r="D4" s="108"/>
      <c r="E4" s="139"/>
      <c r="F4" s="138"/>
      <c r="G4" s="108"/>
    </row>
    <row r="5" spans="3:7" ht="15.75" x14ac:dyDescent="0.25">
      <c r="C5" s="215"/>
      <c r="D5" s="108"/>
      <c r="E5" s="139"/>
      <c r="F5" s="138"/>
      <c r="G5" s="108"/>
    </row>
    <row r="6" spans="3:7" ht="15.75" x14ac:dyDescent="0.25">
      <c r="C6" s="215"/>
      <c r="D6" s="108"/>
      <c r="E6" s="139"/>
      <c r="F6" s="138"/>
      <c r="G6" s="108"/>
    </row>
    <row r="7" spans="3:7" ht="15.75" x14ac:dyDescent="0.25">
      <c r="C7" s="140"/>
      <c r="D7" s="108"/>
      <c r="E7" s="139"/>
      <c r="F7" s="138"/>
      <c r="G7" s="108"/>
    </row>
    <row r="8" spans="3:7" ht="15.75" x14ac:dyDescent="0.25">
      <c r="C8" s="215"/>
      <c r="D8" s="108"/>
      <c r="E8" s="139"/>
      <c r="F8" s="138"/>
      <c r="G8" s="108"/>
    </row>
    <row r="9" spans="3:7" ht="15.75" x14ac:dyDescent="0.25">
      <c r="C9" s="215"/>
      <c r="D9" s="108"/>
      <c r="E9" s="139"/>
      <c r="F9" s="138"/>
      <c r="G9" s="108"/>
    </row>
    <row r="10" spans="3:7" ht="15.75" x14ac:dyDescent="0.25">
      <c r="C10" s="171"/>
      <c r="D10" s="108"/>
      <c r="E10" s="139"/>
      <c r="F10" s="138"/>
      <c r="G10" s="108"/>
    </row>
    <row r="11" spans="3:7" ht="15.75" x14ac:dyDescent="0.25">
      <c r="C11" s="142"/>
      <c r="D11" s="108"/>
      <c r="E11" s="139"/>
      <c r="F11" s="138"/>
      <c r="G11" s="108"/>
    </row>
    <row r="12" spans="3:7" ht="15.75" x14ac:dyDescent="0.25">
      <c r="C12" s="216"/>
      <c r="D12" s="108"/>
      <c r="E12" s="139"/>
      <c r="F12" s="138"/>
      <c r="G12" s="108"/>
    </row>
    <row r="13" spans="3:7" ht="15.75" x14ac:dyDescent="0.25">
      <c r="C13" s="216"/>
      <c r="D13" s="108"/>
      <c r="E13" s="139"/>
      <c r="F13" s="138"/>
      <c r="G13" s="108"/>
    </row>
    <row r="14" spans="3:7" ht="15.75" x14ac:dyDescent="0.25">
      <c r="C14" s="101"/>
      <c r="D14" s="108"/>
      <c r="E14" s="139"/>
      <c r="F14" s="138"/>
      <c r="G14" s="108"/>
    </row>
    <row r="15" spans="3:7" ht="15.75" x14ac:dyDescent="0.25">
      <c r="C15" s="143"/>
      <c r="D15" s="108"/>
      <c r="E15" s="139"/>
      <c r="F15" s="138"/>
      <c r="G15" s="108"/>
    </row>
    <row r="16" spans="3:7" ht="15.75" x14ac:dyDescent="0.25">
      <c r="C16" s="143"/>
      <c r="D16" s="108"/>
      <c r="E16" s="139"/>
      <c r="F16" s="138"/>
      <c r="G16" s="108"/>
    </row>
    <row r="17" spans="3:7" ht="15.75" x14ac:dyDescent="0.25">
      <c r="C17" s="171"/>
      <c r="D17" s="108"/>
      <c r="E17" s="139"/>
      <c r="F17" s="138"/>
      <c r="G17" s="108"/>
    </row>
    <row r="18" spans="3:7" ht="15.75" x14ac:dyDescent="0.25">
      <c r="C18" s="143"/>
      <c r="D18" s="108"/>
      <c r="E18" s="139"/>
      <c r="F18" s="138"/>
      <c r="G18" s="108"/>
    </row>
    <row r="19" spans="3:7" ht="15.75" x14ac:dyDescent="0.25">
      <c r="C19" s="143"/>
      <c r="D19" s="108"/>
      <c r="E19" s="139"/>
      <c r="F19" s="138"/>
      <c r="G19" s="108"/>
    </row>
    <row r="20" spans="3:7" ht="15.75" x14ac:dyDescent="0.25">
      <c r="C20" s="74"/>
      <c r="E20" s="144"/>
      <c r="F20" s="138"/>
      <c r="G20" s="144"/>
    </row>
    <row r="21" spans="3:7" ht="15.75" x14ac:dyDescent="0.25">
      <c r="D21" s="144"/>
      <c r="F21" s="138"/>
    </row>
  </sheetData>
  <mergeCells count="3">
    <mergeCell ref="C3:C6"/>
    <mergeCell ref="C8:C9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8"/>
  <sheetViews>
    <sheetView topLeftCell="A91" zoomScale="95" zoomScaleNormal="95" workbookViewId="0">
      <selection activeCell="L8" sqref="L8"/>
    </sheetView>
  </sheetViews>
  <sheetFormatPr defaultColWidth="8.7109375" defaultRowHeight="15" x14ac:dyDescent="0.25"/>
  <cols>
    <col min="1" max="1" width="8.85546875" customWidth="1"/>
    <col min="2" max="2" width="72.28515625" customWidth="1"/>
    <col min="3" max="3" width="17.7109375" customWidth="1"/>
    <col min="4" max="4" width="17.140625" customWidth="1"/>
    <col min="5" max="5" width="13" customWidth="1"/>
    <col min="7" max="7" width="11" customWidth="1"/>
    <col min="8" max="8" width="8.7109375" hidden="1" customWidth="1"/>
    <col min="9" max="9" width="10.7109375" customWidth="1"/>
    <col min="12" max="12" width="21.28515625" customWidth="1"/>
  </cols>
  <sheetData>
    <row r="1" spans="1:20" ht="15.75" x14ac:dyDescent="0.25">
      <c r="A1" s="191" t="s">
        <v>149</v>
      </c>
      <c r="B1" s="191"/>
    </row>
    <row r="2" spans="1:20" ht="15.75" x14ac:dyDescent="0.25">
      <c r="A2" s="3"/>
      <c r="B2" s="17"/>
    </row>
    <row r="3" spans="1:20" ht="15.75" x14ac:dyDescent="0.25">
      <c r="A3" s="3"/>
      <c r="B3" s="17"/>
    </row>
    <row r="4" spans="1:20" ht="16.5" thickBot="1" x14ac:dyDescent="0.3">
      <c r="A4" s="3"/>
      <c r="B4" s="17"/>
    </row>
    <row r="5" spans="1:20" ht="32.25" thickBot="1" x14ac:dyDescent="0.3">
      <c r="A5" s="18" t="s">
        <v>150</v>
      </c>
      <c r="B5" s="19" t="s">
        <v>151</v>
      </c>
      <c r="C5" s="18" t="s">
        <v>152</v>
      </c>
      <c r="D5" s="18" t="s">
        <v>153</v>
      </c>
      <c r="E5" s="18" t="s">
        <v>154</v>
      </c>
      <c r="F5" s="20" t="s">
        <v>155</v>
      </c>
      <c r="G5" s="194" t="s">
        <v>246</v>
      </c>
      <c r="H5" s="194"/>
      <c r="I5" s="20" t="s">
        <v>156</v>
      </c>
    </row>
    <row r="6" spans="1:20" ht="30.75" thickBot="1" x14ac:dyDescent="0.3">
      <c r="A6" s="194" t="s">
        <v>157</v>
      </c>
      <c r="B6" s="21" t="s">
        <v>158</v>
      </c>
      <c r="C6" s="205">
        <v>80</v>
      </c>
      <c r="D6" s="203"/>
      <c r="E6" s="205"/>
      <c r="F6" s="197">
        <v>0.08</v>
      </c>
      <c r="G6" s="203"/>
      <c r="H6" s="203"/>
      <c r="I6" s="204"/>
    </row>
    <row r="7" spans="1:20" ht="15.75" thickBot="1" x14ac:dyDescent="0.3">
      <c r="A7" s="194"/>
      <c r="B7" s="22"/>
      <c r="C7" s="205"/>
      <c r="D7" s="203"/>
      <c r="E7" s="205"/>
      <c r="F7" s="197"/>
      <c r="G7" s="203"/>
      <c r="H7" s="203"/>
      <c r="I7" s="204"/>
    </row>
    <row r="8" spans="1:20" ht="30.75" thickBot="1" x14ac:dyDescent="0.3">
      <c r="A8" s="194"/>
      <c r="B8" s="23" t="s">
        <v>159</v>
      </c>
      <c r="C8" s="205"/>
      <c r="D8" s="203"/>
      <c r="E8" s="205"/>
      <c r="F8" s="197"/>
      <c r="G8" s="203"/>
      <c r="H8" s="203"/>
      <c r="I8" s="204"/>
    </row>
    <row r="9" spans="1:20" ht="75.75" thickBot="1" x14ac:dyDescent="0.3">
      <c r="A9" s="194"/>
      <c r="B9" s="22" t="s">
        <v>160</v>
      </c>
      <c r="C9" s="205"/>
      <c r="D9" s="203"/>
      <c r="E9" s="205"/>
      <c r="F9" s="197"/>
      <c r="G9" s="203"/>
      <c r="H9" s="203"/>
      <c r="I9" s="204"/>
    </row>
    <row r="10" spans="1:20" ht="60.75" thickBot="1" x14ac:dyDescent="0.3">
      <c r="A10" s="194"/>
      <c r="B10" s="24" t="s">
        <v>161</v>
      </c>
      <c r="C10" s="205"/>
      <c r="D10" s="203"/>
      <c r="E10" s="205"/>
      <c r="F10" s="197"/>
      <c r="G10" s="203"/>
      <c r="H10" s="203"/>
      <c r="I10" s="204"/>
    </row>
    <row r="11" spans="1:20" ht="15" customHeight="1" thickBot="1" x14ac:dyDescent="0.3">
      <c r="A11" s="194"/>
      <c r="B11" s="22" t="s">
        <v>162</v>
      </c>
      <c r="C11" s="205"/>
      <c r="D11" s="203"/>
      <c r="E11" s="205"/>
      <c r="F11" s="197"/>
      <c r="G11" s="203"/>
      <c r="H11" s="203"/>
      <c r="I11" s="204"/>
    </row>
    <row r="12" spans="1:20" ht="30.75" thickBot="1" x14ac:dyDescent="0.3">
      <c r="A12" s="194"/>
      <c r="B12" s="24" t="s">
        <v>163</v>
      </c>
      <c r="C12" s="205"/>
      <c r="D12" s="203"/>
      <c r="E12" s="205"/>
      <c r="F12" s="197"/>
      <c r="G12" s="203"/>
      <c r="H12" s="203"/>
      <c r="I12" s="204"/>
    </row>
    <row r="13" spans="1:20" ht="105.75" thickBot="1" x14ac:dyDescent="0.3">
      <c r="A13" s="194"/>
      <c r="B13" s="22" t="s">
        <v>164</v>
      </c>
      <c r="C13" s="205"/>
      <c r="D13" s="203"/>
      <c r="E13" s="205"/>
      <c r="F13" s="197"/>
      <c r="G13" s="203"/>
      <c r="H13" s="203"/>
      <c r="I13" s="204"/>
    </row>
    <row r="14" spans="1:20" ht="30.75" thickBot="1" x14ac:dyDescent="0.3">
      <c r="A14" s="194"/>
      <c r="B14" s="24" t="s">
        <v>165</v>
      </c>
      <c r="C14" s="205"/>
      <c r="D14" s="203"/>
      <c r="E14" s="205"/>
      <c r="F14" s="197"/>
      <c r="G14" s="203"/>
      <c r="H14" s="203"/>
      <c r="I14" s="204"/>
      <c r="Q14" s="108"/>
      <c r="R14" s="108"/>
      <c r="S14" s="108"/>
      <c r="T14" s="108"/>
    </row>
    <row r="15" spans="1:20" ht="16.5" thickBot="1" x14ac:dyDescent="0.3">
      <c r="A15" s="194"/>
      <c r="B15" s="22" t="s">
        <v>166</v>
      </c>
      <c r="C15" s="205"/>
      <c r="D15" s="203"/>
      <c r="E15" s="205"/>
      <c r="F15" s="197"/>
      <c r="G15" s="203"/>
      <c r="H15" s="203"/>
      <c r="I15" s="204"/>
      <c r="P15" s="215"/>
      <c r="Q15" s="108"/>
      <c r="R15" s="137"/>
      <c r="S15" s="138"/>
      <c r="T15" s="16"/>
    </row>
    <row r="16" spans="1:20" ht="30.75" thickBot="1" x14ac:dyDescent="0.3">
      <c r="A16" s="194"/>
      <c r="B16" s="24" t="s">
        <v>167</v>
      </c>
      <c r="C16" s="205"/>
      <c r="D16" s="203"/>
      <c r="E16" s="205"/>
      <c r="F16" s="197"/>
      <c r="G16" s="203"/>
      <c r="H16" s="203"/>
      <c r="I16" s="204"/>
      <c r="P16" s="215"/>
      <c r="Q16" s="108"/>
      <c r="R16" s="139"/>
      <c r="S16" s="138"/>
      <c r="T16" s="108"/>
    </row>
    <row r="17" spans="1:20" ht="30.75" thickBot="1" x14ac:dyDescent="0.3">
      <c r="A17" s="194"/>
      <c r="B17" s="22" t="s">
        <v>168</v>
      </c>
      <c r="C17" s="205"/>
      <c r="D17" s="203"/>
      <c r="E17" s="205"/>
      <c r="F17" s="197"/>
      <c r="G17" s="203"/>
      <c r="H17" s="203"/>
      <c r="I17" s="204"/>
      <c r="P17" s="215"/>
      <c r="Q17" s="108"/>
      <c r="R17" s="139"/>
      <c r="S17" s="138"/>
      <c r="T17" s="108"/>
    </row>
    <row r="18" spans="1:20" ht="16.5" thickBot="1" x14ac:dyDescent="0.3">
      <c r="A18" s="194"/>
      <c r="B18" s="24" t="s">
        <v>169</v>
      </c>
      <c r="C18" s="217"/>
      <c r="D18" s="218"/>
      <c r="E18" s="217"/>
      <c r="F18" s="219"/>
      <c r="G18" s="218"/>
      <c r="H18" s="218"/>
      <c r="I18" s="175"/>
      <c r="P18" s="215"/>
      <c r="Q18" s="108"/>
      <c r="R18" s="139"/>
      <c r="S18" s="138"/>
      <c r="T18" s="108"/>
    </row>
    <row r="19" spans="1:20" ht="42.75" customHeight="1" x14ac:dyDescent="0.25">
      <c r="A19" s="199" t="s">
        <v>170</v>
      </c>
      <c r="B19" s="172" t="s">
        <v>171</v>
      </c>
      <c r="C19" s="220">
        <v>80</v>
      </c>
      <c r="D19" s="206"/>
      <c r="E19" s="223"/>
      <c r="F19" s="226">
        <v>0.08</v>
      </c>
      <c r="G19" s="206"/>
      <c r="H19" s="206"/>
      <c r="I19" s="209"/>
      <c r="P19" s="140"/>
      <c r="Q19" s="108"/>
      <c r="R19" s="139"/>
      <c r="S19" s="138"/>
      <c r="T19" s="108"/>
    </row>
    <row r="20" spans="1:20" ht="30" x14ac:dyDescent="0.25">
      <c r="A20" s="199"/>
      <c r="B20" s="173" t="s">
        <v>172</v>
      </c>
      <c r="C20" s="221"/>
      <c r="D20" s="207"/>
      <c r="E20" s="224"/>
      <c r="F20" s="201"/>
      <c r="G20" s="207"/>
      <c r="H20" s="207"/>
      <c r="I20" s="210"/>
      <c r="P20" s="215"/>
      <c r="Q20" s="108"/>
      <c r="R20" s="139"/>
      <c r="S20" s="138"/>
      <c r="T20" s="108"/>
    </row>
    <row r="21" spans="1:20" ht="30" x14ac:dyDescent="0.25">
      <c r="A21" s="199"/>
      <c r="B21" s="174" t="s">
        <v>173</v>
      </c>
      <c r="C21" s="221"/>
      <c r="D21" s="207"/>
      <c r="E21" s="224"/>
      <c r="F21" s="201"/>
      <c r="G21" s="207"/>
      <c r="H21" s="207"/>
      <c r="I21" s="210"/>
      <c r="P21" s="215"/>
      <c r="Q21" s="108"/>
      <c r="R21" s="139"/>
      <c r="S21" s="138"/>
      <c r="T21" s="108"/>
    </row>
    <row r="22" spans="1:20" ht="30" x14ac:dyDescent="0.25">
      <c r="A22" s="199"/>
      <c r="B22" s="173" t="s">
        <v>174</v>
      </c>
      <c r="C22" s="221"/>
      <c r="D22" s="207"/>
      <c r="E22" s="224"/>
      <c r="F22" s="201"/>
      <c r="G22" s="207"/>
      <c r="H22" s="207"/>
      <c r="I22" s="210"/>
      <c r="P22" s="141"/>
      <c r="Q22" s="108"/>
      <c r="R22" s="139"/>
      <c r="S22" s="138"/>
      <c r="T22" s="108"/>
    </row>
    <row r="23" spans="1:20" ht="15.75" x14ac:dyDescent="0.25">
      <c r="A23" s="199"/>
      <c r="B23" s="174" t="s">
        <v>175</v>
      </c>
      <c r="C23" s="221"/>
      <c r="D23" s="207"/>
      <c r="E23" s="224"/>
      <c r="F23" s="201"/>
      <c r="G23" s="207"/>
      <c r="H23" s="207"/>
      <c r="I23" s="210"/>
      <c r="P23" s="142"/>
      <c r="Q23" s="108"/>
      <c r="R23" s="139"/>
      <c r="S23" s="138"/>
      <c r="T23" s="108"/>
    </row>
    <row r="24" spans="1:20" ht="30" x14ac:dyDescent="0.25">
      <c r="A24" s="199"/>
      <c r="B24" s="173" t="s">
        <v>176</v>
      </c>
      <c r="C24" s="221"/>
      <c r="D24" s="207"/>
      <c r="E24" s="224"/>
      <c r="F24" s="201"/>
      <c r="G24" s="207"/>
      <c r="H24" s="207"/>
      <c r="I24" s="210"/>
      <c r="P24" s="216"/>
      <c r="Q24" s="108"/>
      <c r="R24" s="139"/>
      <c r="S24" s="138"/>
      <c r="T24" s="108"/>
    </row>
    <row r="25" spans="1:20" ht="15.75" x14ac:dyDescent="0.25">
      <c r="A25" s="199"/>
      <c r="B25" s="173" t="s">
        <v>177</v>
      </c>
      <c r="C25" s="221"/>
      <c r="D25" s="207"/>
      <c r="E25" s="224"/>
      <c r="F25" s="201"/>
      <c r="G25" s="207"/>
      <c r="H25" s="207"/>
      <c r="I25" s="210"/>
      <c r="P25" s="216"/>
      <c r="Q25" s="108"/>
      <c r="R25" s="139"/>
      <c r="S25" s="138"/>
      <c r="T25" s="108"/>
    </row>
    <row r="26" spans="1:20" ht="15.75" x14ac:dyDescent="0.25">
      <c r="A26" s="199"/>
      <c r="B26" s="173" t="s">
        <v>178</v>
      </c>
      <c r="C26" s="221"/>
      <c r="D26" s="207"/>
      <c r="E26" s="224"/>
      <c r="F26" s="201"/>
      <c r="G26" s="207"/>
      <c r="H26" s="207"/>
      <c r="I26" s="210"/>
      <c r="P26" s="101"/>
      <c r="Q26" s="108"/>
      <c r="R26" s="139"/>
      <c r="S26" s="138"/>
      <c r="T26" s="108"/>
    </row>
    <row r="27" spans="1:20" ht="25.5" customHeight="1" x14ac:dyDescent="0.25">
      <c r="A27" s="199"/>
      <c r="B27" s="173" t="s">
        <v>179</v>
      </c>
      <c r="C27" s="221"/>
      <c r="D27" s="207"/>
      <c r="E27" s="224"/>
      <c r="F27" s="201"/>
      <c r="G27" s="207"/>
      <c r="H27" s="207"/>
      <c r="I27" s="210"/>
      <c r="P27" s="143"/>
      <c r="Q27" s="108"/>
      <c r="R27" s="139"/>
      <c r="S27" s="138"/>
      <c r="T27" s="108"/>
    </row>
    <row r="28" spans="1:20" ht="30" x14ac:dyDescent="0.25">
      <c r="A28" s="199"/>
      <c r="B28" s="173" t="s">
        <v>180</v>
      </c>
      <c r="C28" s="222"/>
      <c r="D28" s="208"/>
      <c r="E28" s="225"/>
      <c r="F28" s="227"/>
      <c r="G28" s="208"/>
      <c r="H28" s="208"/>
      <c r="I28" s="176"/>
      <c r="P28" s="143"/>
      <c r="Q28" s="108"/>
      <c r="R28" s="139"/>
      <c r="S28" s="138"/>
      <c r="T28" s="108"/>
    </row>
    <row r="29" spans="1:20" ht="30.75" thickBot="1" x14ac:dyDescent="0.3">
      <c r="A29" s="199" t="s">
        <v>181</v>
      </c>
      <c r="B29" s="25" t="s">
        <v>182</v>
      </c>
      <c r="C29" s="211">
        <v>50</v>
      </c>
      <c r="D29" s="212"/>
      <c r="E29" s="211"/>
      <c r="F29" s="213">
        <v>0.08</v>
      </c>
      <c r="G29" s="212"/>
      <c r="H29" s="212"/>
      <c r="I29" s="214"/>
      <c r="P29" s="141"/>
      <c r="Q29" s="108"/>
      <c r="R29" s="139"/>
      <c r="S29" s="138"/>
      <c r="T29" s="108"/>
    </row>
    <row r="30" spans="1:20" ht="90.75" thickBot="1" x14ac:dyDescent="0.3">
      <c r="A30" s="199"/>
      <c r="B30" s="26" t="s">
        <v>183</v>
      </c>
      <c r="C30" s="205"/>
      <c r="D30" s="203"/>
      <c r="E30" s="205"/>
      <c r="F30" s="197"/>
      <c r="G30" s="203"/>
      <c r="H30" s="203"/>
      <c r="I30" s="204"/>
      <c r="P30" s="143"/>
      <c r="Q30" s="108"/>
      <c r="R30" s="139"/>
      <c r="S30" s="138"/>
      <c r="T30" s="108"/>
    </row>
    <row r="31" spans="1:20" ht="45.75" thickBot="1" x14ac:dyDescent="0.3">
      <c r="A31" s="199"/>
      <c r="B31" s="26" t="s">
        <v>184</v>
      </c>
      <c r="C31" s="205"/>
      <c r="D31" s="203"/>
      <c r="E31" s="205"/>
      <c r="F31" s="197"/>
      <c r="G31" s="203"/>
      <c r="H31" s="203"/>
      <c r="I31" s="204"/>
      <c r="P31" s="143"/>
      <c r="Q31" s="108"/>
      <c r="R31" s="139"/>
      <c r="S31" s="138"/>
      <c r="T31" s="108"/>
    </row>
    <row r="32" spans="1:20" ht="60" customHeight="1" thickBot="1" x14ac:dyDescent="0.3">
      <c r="A32" s="199"/>
      <c r="B32" s="27" t="s">
        <v>185</v>
      </c>
      <c r="C32" s="205"/>
      <c r="D32" s="203"/>
      <c r="E32" s="205"/>
      <c r="F32" s="197"/>
      <c r="G32" s="203"/>
      <c r="H32" s="203"/>
      <c r="I32" s="148"/>
      <c r="P32" s="74"/>
      <c r="R32" s="144"/>
      <c r="S32" s="138"/>
      <c r="T32" s="144"/>
    </row>
    <row r="33" spans="1:19" ht="16.5" thickBot="1" x14ac:dyDescent="0.3">
      <c r="A33" s="194" t="s">
        <v>186</v>
      </c>
      <c r="B33" s="28" t="s">
        <v>187</v>
      </c>
      <c r="C33" s="205">
        <v>50</v>
      </c>
      <c r="D33" s="203"/>
      <c r="E33" s="205"/>
      <c r="F33" s="197">
        <v>0.08</v>
      </c>
      <c r="G33" s="203"/>
      <c r="H33" s="203"/>
      <c r="I33" s="204"/>
      <c r="Q33" s="144"/>
      <c r="S33" s="138"/>
    </row>
    <row r="34" spans="1:19" ht="63" customHeight="1" thickBot="1" x14ac:dyDescent="0.3">
      <c r="A34" s="194"/>
      <c r="B34" s="24" t="s">
        <v>188</v>
      </c>
      <c r="C34" s="205"/>
      <c r="D34" s="203"/>
      <c r="E34" s="205"/>
      <c r="F34" s="197"/>
      <c r="G34" s="203"/>
      <c r="H34" s="203"/>
      <c r="I34" s="204"/>
    </row>
    <row r="35" spans="1:19" ht="21.75" customHeight="1" thickBot="1" x14ac:dyDescent="0.3">
      <c r="A35" s="194"/>
      <c r="B35" s="27" t="s">
        <v>189</v>
      </c>
      <c r="C35" s="205"/>
      <c r="D35" s="203"/>
      <c r="E35" s="205"/>
      <c r="F35" s="197"/>
      <c r="G35" s="203"/>
      <c r="H35" s="203"/>
      <c r="I35" s="204"/>
    </row>
    <row r="36" spans="1:19" ht="15.75" thickBot="1" x14ac:dyDescent="0.3">
      <c r="A36" s="194"/>
      <c r="B36" s="24" t="s">
        <v>190</v>
      </c>
      <c r="C36" s="205"/>
      <c r="D36" s="203"/>
      <c r="E36" s="205"/>
      <c r="F36" s="197"/>
      <c r="G36" s="203"/>
      <c r="H36" s="203"/>
      <c r="I36" s="204"/>
    </row>
    <row r="37" spans="1:19" ht="85.5" customHeight="1" thickBot="1" x14ac:dyDescent="0.3">
      <c r="A37" s="194"/>
      <c r="B37" s="27" t="s">
        <v>191</v>
      </c>
      <c r="C37" s="205"/>
      <c r="D37" s="203"/>
      <c r="E37" s="205"/>
      <c r="F37" s="197"/>
      <c r="G37" s="203"/>
      <c r="H37" s="203"/>
      <c r="I37" s="204"/>
    </row>
    <row r="38" spans="1:19" ht="63" customHeight="1" thickBot="1" x14ac:dyDescent="0.3">
      <c r="A38" s="194"/>
      <c r="B38" s="24" t="s">
        <v>192</v>
      </c>
      <c r="C38" s="205"/>
      <c r="D38" s="203"/>
      <c r="E38" s="205"/>
      <c r="F38" s="197"/>
      <c r="G38" s="203"/>
      <c r="H38" s="203"/>
      <c r="I38" s="204"/>
    </row>
    <row r="39" spans="1:19" ht="42" customHeight="1" thickBot="1" x14ac:dyDescent="0.3">
      <c r="A39" s="194"/>
      <c r="B39" s="24" t="s">
        <v>193</v>
      </c>
      <c r="C39" s="205"/>
      <c r="D39" s="203"/>
      <c r="E39" s="205"/>
      <c r="F39" s="197"/>
      <c r="G39" s="203"/>
      <c r="H39" s="203"/>
      <c r="I39" s="204"/>
    </row>
    <row r="40" spans="1:19" ht="52.5" customHeight="1" thickBot="1" x14ac:dyDescent="0.3">
      <c r="A40" s="194"/>
      <c r="B40" s="24" t="s">
        <v>194</v>
      </c>
      <c r="C40" s="205"/>
      <c r="D40" s="203"/>
      <c r="E40" s="205"/>
      <c r="F40" s="197"/>
      <c r="G40" s="203"/>
      <c r="H40" s="203"/>
      <c r="I40" s="204"/>
    </row>
    <row r="41" spans="1:19" ht="48" customHeight="1" thickBot="1" x14ac:dyDescent="0.3">
      <c r="A41" s="194"/>
      <c r="B41" s="29" t="s">
        <v>195</v>
      </c>
      <c r="C41" s="205"/>
      <c r="D41" s="203"/>
      <c r="E41" s="205"/>
      <c r="F41" s="197"/>
      <c r="G41" s="203"/>
      <c r="H41" s="203"/>
      <c r="I41" s="204"/>
    </row>
    <row r="42" spans="1:19" ht="63.75" customHeight="1" thickBot="1" x14ac:dyDescent="0.3">
      <c r="A42" s="194"/>
      <c r="B42" s="30" t="s">
        <v>196</v>
      </c>
      <c r="C42" s="205"/>
      <c r="D42" s="203"/>
      <c r="E42" s="205"/>
      <c r="F42" s="197"/>
      <c r="G42" s="203"/>
      <c r="H42" s="203"/>
      <c r="I42" s="148"/>
    </row>
    <row r="43" spans="1:19" ht="46.5" customHeight="1" thickBot="1" x14ac:dyDescent="0.3">
      <c r="A43" s="194" t="s">
        <v>197</v>
      </c>
      <c r="B43" s="31" t="s">
        <v>198</v>
      </c>
      <c r="C43" s="195">
        <v>5</v>
      </c>
      <c r="D43" s="196"/>
      <c r="E43" s="195"/>
      <c r="F43" s="197">
        <v>0.08</v>
      </c>
      <c r="G43" s="196"/>
      <c r="H43" s="196"/>
      <c r="I43" s="198"/>
    </row>
    <row r="44" spans="1:19" ht="57" customHeight="1" thickBot="1" x14ac:dyDescent="0.3">
      <c r="A44" s="194"/>
      <c r="B44" s="30" t="s">
        <v>199</v>
      </c>
      <c r="C44" s="195"/>
      <c r="D44" s="196"/>
      <c r="E44" s="195"/>
      <c r="F44" s="197"/>
      <c r="G44" s="196"/>
      <c r="H44" s="196"/>
      <c r="I44" s="198"/>
    </row>
    <row r="45" spans="1:19" ht="36.75" customHeight="1" thickBot="1" x14ac:dyDescent="0.3">
      <c r="A45" s="194"/>
      <c r="B45" s="27" t="s">
        <v>200</v>
      </c>
      <c r="C45" s="195"/>
      <c r="D45" s="196"/>
      <c r="E45" s="195"/>
      <c r="F45" s="197"/>
      <c r="G45" s="196"/>
      <c r="H45" s="196"/>
      <c r="I45" s="198"/>
    </row>
    <row r="46" spans="1:19" ht="39.75" customHeight="1" thickBot="1" x14ac:dyDescent="0.3">
      <c r="A46" s="194"/>
      <c r="B46" s="32" t="s">
        <v>201</v>
      </c>
      <c r="C46" s="195"/>
      <c r="D46" s="196"/>
      <c r="E46" s="195"/>
      <c r="F46" s="197"/>
      <c r="G46" s="196"/>
      <c r="H46" s="196"/>
      <c r="I46" s="198"/>
    </row>
    <row r="47" spans="1:19" ht="48" customHeight="1" thickBot="1" x14ac:dyDescent="0.3">
      <c r="A47" s="194" t="s">
        <v>202</v>
      </c>
      <c r="B47" s="28" t="s">
        <v>203</v>
      </c>
      <c r="C47" s="195">
        <v>50</v>
      </c>
      <c r="D47" s="196"/>
      <c r="E47" s="195"/>
      <c r="F47" s="197">
        <v>0.08</v>
      </c>
      <c r="G47" s="196"/>
      <c r="H47" s="196"/>
      <c r="I47" s="198"/>
    </row>
    <row r="48" spans="1:19" ht="53.25" customHeight="1" thickBot="1" x14ac:dyDescent="0.3">
      <c r="A48" s="194"/>
      <c r="B48" s="24" t="s">
        <v>204</v>
      </c>
      <c r="C48" s="195"/>
      <c r="D48" s="196"/>
      <c r="E48" s="195"/>
      <c r="F48" s="197"/>
      <c r="G48" s="196"/>
      <c r="H48" s="196"/>
      <c r="I48" s="198"/>
    </row>
    <row r="49" spans="1:9" ht="114.75" customHeight="1" thickBot="1" x14ac:dyDescent="0.3">
      <c r="A49" s="194"/>
      <c r="B49" s="24" t="s">
        <v>205</v>
      </c>
      <c r="C49" s="195"/>
      <c r="D49" s="196"/>
      <c r="E49" s="195"/>
      <c r="F49" s="197"/>
      <c r="G49" s="196"/>
      <c r="H49" s="196"/>
      <c r="I49" s="198"/>
    </row>
    <row r="50" spans="1:9" ht="102.75" customHeight="1" thickBot="1" x14ac:dyDescent="0.3">
      <c r="A50" s="194"/>
      <c r="B50" s="24" t="s">
        <v>206</v>
      </c>
      <c r="C50" s="195"/>
      <c r="D50" s="196"/>
      <c r="E50" s="195"/>
      <c r="F50" s="197"/>
      <c r="G50" s="196"/>
      <c r="H50" s="196"/>
      <c r="I50" s="198"/>
    </row>
    <row r="51" spans="1:9" ht="24" customHeight="1" thickBot="1" x14ac:dyDescent="0.3">
      <c r="A51" s="194"/>
      <c r="B51" s="24" t="s">
        <v>193</v>
      </c>
      <c r="C51" s="195"/>
      <c r="D51" s="196"/>
      <c r="E51" s="195"/>
      <c r="F51" s="197"/>
      <c r="G51" s="196"/>
      <c r="H51" s="196"/>
      <c r="I51" s="198"/>
    </row>
    <row r="52" spans="1:9" ht="27" customHeight="1" thickBot="1" x14ac:dyDescent="0.3">
      <c r="A52" s="194"/>
      <c r="B52" s="24" t="s">
        <v>207</v>
      </c>
      <c r="C52" s="195"/>
      <c r="D52" s="196"/>
      <c r="E52" s="195"/>
      <c r="F52" s="197"/>
      <c r="G52" s="196"/>
      <c r="H52" s="196"/>
      <c r="I52" s="198"/>
    </row>
    <row r="53" spans="1:9" ht="64.5" customHeight="1" thickBot="1" x14ac:dyDescent="0.3">
      <c r="A53" s="194"/>
      <c r="B53" s="24" t="s">
        <v>208</v>
      </c>
      <c r="C53" s="195"/>
      <c r="D53" s="196"/>
      <c r="E53" s="195"/>
      <c r="F53" s="197"/>
      <c r="G53" s="196"/>
      <c r="H53" s="196"/>
      <c r="I53" s="198"/>
    </row>
    <row r="54" spans="1:9" ht="39" customHeight="1" thickBot="1" x14ac:dyDescent="0.3">
      <c r="A54" s="194"/>
      <c r="B54" s="24" t="s">
        <v>209</v>
      </c>
      <c r="C54" s="195"/>
      <c r="D54" s="196"/>
      <c r="E54" s="195"/>
      <c r="F54" s="197"/>
      <c r="G54" s="196"/>
      <c r="H54" s="196"/>
      <c r="I54" s="198"/>
    </row>
    <row r="55" spans="1:9" ht="63" customHeight="1" thickBot="1" x14ac:dyDescent="0.3">
      <c r="A55" s="194"/>
      <c r="B55" s="32" t="s">
        <v>210</v>
      </c>
      <c r="C55" s="195"/>
      <c r="D55" s="196"/>
      <c r="E55" s="195"/>
      <c r="F55" s="197"/>
      <c r="G55" s="196"/>
      <c r="H55" s="196"/>
      <c r="I55" s="198"/>
    </row>
    <row r="56" spans="1:9" ht="65.25" customHeight="1" thickBot="1" x14ac:dyDescent="0.3">
      <c r="A56" s="194" t="s">
        <v>211</v>
      </c>
      <c r="B56" s="33" t="s">
        <v>212</v>
      </c>
      <c r="C56" s="195">
        <v>5</v>
      </c>
      <c r="D56" s="196"/>
      <c r="E56" s="195"/>
      <c r="F56" s="202">
        <v>0.08</v>
      </c>
      <c r="G56" s="196"/>
      <c r="H56" s="196"/>
      <c r="I56" s="198"/>
    </row>
    <row r="57" spans="1:9" ht="75.75" customHeight="1" thickBot="1" x14ac:dyDescent="0.3">
      <c r="A57" s="194"/>
      <c r="B57" s="34" t="s">
        <v>213</v>
      </c>
      <c r="C57" s="195"/>
      <c r="D57" s="196"/>
      <c r="E57" s="195"/>
      <c r="F57" s="202"/>
      <c r="G57" s="196"/>
      <c r="H57" s="196"/>
      <c r="I57" s="198"/>
    </row>
    <row r="58" spans="1:9" ht="33" customHeight="1" thickBot="1" x14ac:dyDescent="0.3">
      <c r="A58" s="194"/>
      <c r="B58" s="35" t="s">
        <v>214</v>
      </c>
      <c r="C58" s="195"/>
      <c r="D58" s="196"/>
      <c r="E58" s="195"/>
      <c r="F58" s="202"/>
      <c r="G58" s="196"/>
      <c r="H58" s="196"/>
      <c r="I58" s="198"/>
    </row>
    <row r="59" spans="1:9" ht="21.75" customHeight="1" thickBot="1" x14ac:dyDescent="0.3">
      <c r="A59" s="194"/>
      <c r="B59" s="36" t="s">
        <v>175</v>
      </c>
      <c r="C59" s="195"/>
      <c r="D59" s="196"/>
      <c r="E59" s="195"/>
      <c r="F59" s="202"/>
      <c r="G59" s="196"/>
      <c r="H59" s="196"/>
      <c r="I59" s="198"/>
    </row>
    <row r="60" spans="1:9" ht="39.75" customHeight="1" thickBot="1" x14ac:dyDescent="0.3">
      <c r="A60" s="194"/>
      <c r="B60" s="34" t="s">
        <v>215</v>
      </c>
      <c r="C60" s="195"/>
      <c r="D60" s="196"/>
      <c r="E60" s="195"/>
      <c r="F60" s="202"/>
      <c r="G60" s="196"/>
      <c r="H60" s="196"/>
      <c r="I60" s="198"/>
    </row>
    <row r="61" spans="1:9" ht="25.5" customHeight="1" thickBot="1" x14ac:dyDescent="0.3">
      <c r="A61" s="194"/>
      <c r="B61" s="34" t="s">
        <v>177</v>
      </c>
      <c r="C61" s="195"/>
      <c r="D61" s="196"/>
      <c r="E61" s="195"/>
      <c r="F61" s="202"/>
      <c r="G61" s="196"/>
      <c r="H61" s="196"/>
      <c r="I61" s="198"/>
    </row>
    <row r="62" spans="1:9" ht="29.25" customHeight="1" thickBot="1" x14ac:dyDescent="0.3">
      <c r="A62" s="194"/>
      <c r="B62" s="34" t="s">
        <v>179</v>
      </c>
      <c r="C62" s="195"/>
      <c r="D62" s="196"/>
      <c r="E62" s="195"/>
      <c r="F62" s="202"/>
      <c r="G62" s="196"/>
      <c r="H62" s="196"/>
      <c r="I62" s="198"/>
    </row>
    <row r="63" spans="1:9" ht="32.25" customHeight="1" thickBot="1" x14ac:dyDescent="0.3">
      <c r="A63" s="194"/>
      <c r="B63" s="26" t="s">
        <v>180</v>
      </c>
      <c r="C63" s="195"/>
      <c r="D63" s="196"/>
      <c r="E63" s="195"/>
      <c r="F63" s="202"/>
      <c r="G63" s="196"/>
      <c r="H63" s="196"/>
      <c r="I63" s="198"/>
    </row>
    <row r="64" spans="1:9" ht="15" customHeight="1" thickBot="1" x14ac:dyDescent="0.3">
      <c r="A64" s="194"/>
      <c r="B64" s="34" t="s">
        <v>178</v>
      </c>
      <c r="C64" s="195"/>
      <c r="D64" s="196"/>
      <c r="E64" s="195"/>
      <c r="F64" s="202"/>
      <c r="G64" s="196"/>
      <c r="H64" s="196"/>
      <c r="I64" s="198"/>
    </row>
    <row r="65" spans="1:9" ht="27.75" customHeight="1" thickBot="1" x14ac:dyDescent="0.3">
      <c r="A65" s="194"/>
      <c r="B65" s="26" t="s">
        <v>216</v>
      </c>
      <c r="C65" s="195"/>
      <c r="D65" s="196"/>
      <c r="E65" s="195"/>
      <c r="F65" s="202"/>
      <c r="G65" s="196"/>
      <c r="H65" s="196"/>
      <c r="I65" s="156"/>
    </row>
    <row r="66" spans="1:9" ht="52.5" customHeight="1" thickBot="1" x14ac:dyDescent="0.3">
      <c r="A66" s="194" t="s">
        <v>217</v>
      </c>
      <c r="B66" s="37" t="s">
        <v>218</v>
      </c>
      <c r="C66" s="195">
        <v>5</v>
      </c>
      <c r="D66" s="196"/>
      <c r="E66" s="195"/>
      <c r="F66" s="197">
        <v>0.08</v>
      </c>
      <c r="G66" s="196"/>
      <c r="H66" s="196"/>
      <c r="I66" s="198"/>
    </row>
    <row r="67" spans="1:9" ht="45.75" customHeight="1" thickBot="1" x14ac:dyDescent="0.3">
      <c r="A67" s="194"/>
      <c r="B67" s="24" t="s">
        <v>219</v>
      </c>
      <c r="C67" s="195"/>
      <c r="D67" s="196"/>
      <c r="E67" s="195"/>
      <c r="F67" s="197"/>
      <c r="G67" s="196"/>
      <c r="H67" s="196"/>
      <c r="I67" s="198"/>
    </row>
    <row r="68" spans="1:9" ht="54" customHeight="1" thickBot="1" x14ac:dyDescent="0.3">
      <c r="A68" s="194"/>
      <c r="B68" s="38" t="s">
        <v>220</v>
      </c>
      <c r="C68" s="195"/>
      <c r="D68" s="196"/>
      <c r="E68" s="195"/>
      <c r="F68" s="197"/>
      <c r="G68" s="196"/>
      <c r="H68" s="196"/>
      <c r="I68" s="198"/>
    </row>
    <row r="69" spans="1:9" ht="84.75" customHeight="1" thickBot="1" x14ac:dyDescent="0.3">
      <c r="A69" s="194"/>
      <c r="B69" s="27" t="s">
        <v>221</v>
      </c>
      <c r="C69" s="195"/>
      <c r="D69" s="196"/>
      <c r="E69" s="195"/>
      <c r="F69" s="197"/>
      <c r="G69" s="196"/>
      <c r="H69" s="196"/>
      <c r="I69" s="198"/>
    </row>
    <row r="70" spans="1:9" ht="61.5" customHeight="1" thickBot="1" x14ac:dyDescent="0.3">
      <c r="A70" s="194"/>
      <c r="B70" s="24" t="s">
        <v>192</v>
      </c>
      <c r="C70" s="195"/>
      <c r="D70" s="196"/>
      <c r="E70" s="195"/>
      <c r="F70" s="197"/>
      <c r="G70" s="196"/>
      <c r="H70" s="196"/>
      <c r="I70" s="198"/>
    </row>
    <row r="71" spans="1:9" ht="46.5" customHeight="1" thickBot="1" x14ac:dyDescent="0.3">
      <c r="A71" s="194"/>
      <c r="B71" s="24" t="s">
        <v>193</v>
      </c>
      <c r="C71" s="195"/>
      <c r="D71" s="196"/>
      <c r="E71" s="195"/>
      <c r="F71" s="197"/>
      <c r="G71" s="196"/>
      <c r="H71" s="196"/>
      <c r="I71" s="198"/>
    </row>
    <row r="72" spans="1:9" ht="55.5" customHeight="1" thickBot="1" x14ac:dyDescent="0.3">
      <c r="A72" s="194"/>
      <c r="B72" s="24" t="s">
        <v>194</v>
      </c>
      <c r="C72" s="195"/>
      <c r="D72" s="196"/>
      <c r="E72" s="195"/>
      <c r="F72" s="197"/>
      <c r="G72" s="196"/>
      <c r="H72" s="196"/>
      <c r="I72" s="198"/>
    </row>
    <row r="73" spans="1:9" ht="27.75" customHeight="1" thickBot="1" x14ac:dyDescent="0.3">
      <c r="A73" s="194"/>
      <c r="B73" s="26" t="s">
        <v>216</v>
      </c>
      <c r="C73" s="195"/>
      <c r="D73" s="196"/>
      <c r="E73" s="195"/>
      <c r="F73" s="197"/>
      <c r="G73" s="196"/>
      <c r="H73" s="196"/>
      <c r="I73" s="198"/>
    </row>
    <row r="74" spans="1:9" ht="61.5" customHeight="1" thickBot="1" x14ac:dyDescent="0.3">
      <c r="A74" s="194"/>
      <c r="B74" s="32" t="s">
        <v>196</v>
      </c>
      <c r="C74" s="195"/>
      <c r="D74" s="196"/>
      <c r="E74" s="195"/>
      <c r="F74" s="197"/>
      <c r="G74" s="196"/>
      <c r="H74" s="196"/>
      <c r="I74" s="156"/>
    </row>
    <row r="75" spans="1:9" ht="30.75" thickBot="1" x14ac:dyDescent="0.3">
      <c r="A75" s="194" t="s">
        <v>222</v>
      </c>
      <c r="B75" s="25" t="s">
        <v>223</v>
      </c>
      <c r="C75" s="195">
        <v>5</v>
      </c>
      <c r="D75" s="196"/>
      <c r="E75" s="195"/>
      <c r="F75" s="197">
        <v>0.08</v>
      </c>
      <c r="G75" s="196"/>
      <c r="H75" s="196"/>
      <c r="I75" s="198"/>
    </row>
    <row r="76" spans="1:9" ht="81.75" customHeight="1" thickBot="1" x14ac:dyDescent="0.3">
      <c r="A76" s="194"/>
      <c r="B76" s="39" t="s">
        <v>224</v>
      </c>
      <c r="C76" s="195"/>
      <c r="D76" s="196"/>
      <c r="E76" s="195"/>
      <c r="F76" s="197"/>
      <c r="G76" s="196"/>
      <c r="H76" s="196"/>
      <c r="I76" s="198"/>
    </row>
    <row r="77" spans="1:9" ht="27" customHeight="1" thickBot="1" x14ac:dyDescent="0.3">
      <c r="A77" s="194"/>
      <c r="B77" s="39" t="s">
        <v>225</v>
      </c>
      <c r="C77" s="195"/>
      <c r="D77" s="196"/>
      <c r="E77" s="195"/>
      <c r="F77" s="197"/>
      <c r="G77" s="196"/>
      <c r="H77" s="196"/>
      <c r="I77" s="198"/>
    </row>
    <row r="78" spans="1:9" ht="66" customHeight="1" thickBot="1" x14ac:dyDescent="0.3">
      <c r="A78" s="194"/>
      <c r="B78" s="40" t="s">
        <v>226</v>
      </c>
      <c r="C78" s="195"/>
      <c r="D78" s="196"/>
      <c r="E78" s="195"/>
      <c r="F78" s="197"/>
      <c r="G78" s="196"/>
      <c r="H78" s="196"/>
      <c r="I78" s="198"/>
    </row>
    <row r="79" spans="1:9" ht="44.25" customHeight="1" thickBot="1" x14ac:dyDescent="0.3">
      <c r="A79" s="194"/>
      <c r="B79" s="39" t="s">
        <v>227</v>
      </c>
      <c r="C79" s="195"/>
      <c r="D79" s="196"/>
      <c r="E79" s="195"/>
      <c r="F79" s="197"/>
      <c r="G79" s="196"/>
      <c r="H79" s="196"/>
      <c r="I79" s="198"/>
    </row>
    <row r="80" spans="1:9" ht="46.5" customHeight="1" thickBot="1" x14ac:dyDescent="0.3">
      <c r="A80" s="194"/>
      <c r="B80" s="39" t="s">
        <v>228</v>
      </c>
      <c r="C80" s="195"/>
      <c r="D80" s="196"/>
      <c r="E80" s="195"/>
      <c r="F80" s="197"/>
      <c r="G80" s="196"/>
      <c r="H80" s="196"/>
      <c r="I80" s="198"/>
    </row>
    <row r="81" spans="1:9" ht="30" customHeight="1" thickBot="1" x14ac:dyDescent="0.3">
      <c r="A81" s="194"/>
      <c r="B81" s="41" t="s">
        <v>229</v>
      </c>
      <c r="C81" s="195"/>
      <c r="D81" s="196"/>
      <c r="E81" s="195"/>
      <c r="F81" s="197"/>
      <c r="G81" s="196"/>
      <c r="H81" s="196"/>
      <c r="I81" s="156"/>
    </row>
    <row r="82" spans="1:9" ht="55.5" customHeight="1" x14ac:dyDescent="0.25">
      <c r="A82" s="199" t="s">
        <v>230</v>
      </c>
      <c r="B82" s="42" t="s">
        <v>231</v>
      </c>
      <c r="C82" s="200">
        <v>5</v>
      </c>
      <c r="D82" s="192"/>
      <c r="E82" s="200"/>
      <c r="F82" s="201">
        <v>0.08</v>
      </c>
      <c r="G82" s="192"/>
      <c r="H82" s="192"/>
      <c r="I82" s="193"/>
    </row>
    <row r="83" spans="1:9" ht="116.25" customHeight="1" thickBot="1" x14ac:dyDescent="0.3">
      <c r="A83" s="199"/>
      <c r="B83" s="164" t="s">
        <v>232</v>
      </c>
      <c r="C83" s="200"/>
      <c r="D83" s="192"/>
      <c r="E83" s="200"/>
      <c r="F83" s="201"/>
      <c r="G83" s="192"/>
      <c r="H83" s="192"/>
      <c r="I83" s="193"/>
    </row>
    <row r="84" spans="1:9" ht="55.5" customHeight="1" thickBot="1" x14ac:dyDescent="0.3">
      <c r="A84" s="194" t="s">
        <v>233</v>
      </c>
      <c r="B84" s="23" t="s">
        <v>234</v>
      </c>
      <c r="C84" s="195">
        <v>5</v>
      </c>
      <c r="D84" s="196"/>
      <c r="E84" s="195"/>
      <c r="F84" s="197">
        <v>0.08</v>
      </c>
      <c r="G84" s="196"/>
      <c r="H84" s="196"/>
      <c r="I84" s="198"/>
    </row>
    <row r="85" spans="1:9" ht="82.5" customHeight="1" thickBot="1" x14ac:dyDescent="0.3">
      <c r="A85" s="194"/>
      <c r="B85" s="24" t="s">
        <v>235</v>
      </c>
      <c r="C85" s="195"/>
      <c r="D85" s="196"/>
      <c r="E85" s="195"/>
      <c r="F85" s="197"/>
      <c r="G85" s="196"/>
      <c r="H85" s="196"/>
      <c r="I85" s="198"/>
    </row>
    <row r="86" spans="1:9" ht="31.5" customHeight="1" thickBot="1" x14ac:dyDescent="0.3">
      <c r="A86" s="194"/>
      <c r="B86" s="24" t="s">
        <v>190</v>
      </c>
      <c r="C86" s="195"/>
      <c r="D86" s="196"/>
      <c r="E86" s="195"/>
      <c r="F86" s="197"/>
      <c r="G86" s="196"/>
      <c r="H86" s="196"/>
      <c r="I86" s="198"/>
    </row>
    <row r="87" spans="1:9" ht="28.5" customHeight="1" thickBot="1" x14ac:dyDescent="0.3">
      <c r="A87" s="194"/>
      <c r="B87" s="43" t="s">
        <v>236</v>
      </c>
      <c r="C87" s="195"/>
      <c r="D87" s="196"/>
      <c r="E87" s="195"/>
      <c r="F87" s="197"/>
      <c r="G87" s="196"/>
      <c r="H87" s="196"/>
      <c r="I87" s="198"/>
    </row>
    <row r="88" spans="1:9" ht="55.5" customHeight="1" thickBot="1" x14ac:dyDescent="0.3">
      <c r="A88" s="194"/>
      <c r="B88" s="43" t="s">
        <v>237</v>
      </c>
      <c r="C88" s="195"/>
      <c r="D88" s="196"/>
      <c r="E88" s="195"/>
      <c r="F88" s="197"/>
      <c r="G88" s="196"/>
      <c r="H88" s="196"/>
      <c r="I88" s="198"/>
    </row>
    <row r="89" spans="1:9" ht="27.75" customHeight="1" thickBot="1" x14ac:dyDescent="0.3">
      <c r="A89" s="194"/>
      <c r="B89" s="24" t="s">
        <v>238</v>
      </c>
      <c r="C89" s="195"/>
      <c r="D89" s="196"/>
      <c r="E89" s="195"/>
      <c r="F89" s="197"/>
      <c r="G89" s="196"/>
      <c r="H89" s="196"/>
      <c r="I89" s="198"/>
    </row>
    <row r="90" spans="1:9" ht="39.75" customHeight="1" thickBot="1" x14ac:dyDescent="0.3">
      <c r="A90" s="194"/>
      <c r="B90" s="24" t="s">
        <v>239</v>
      </c>
      <c r="C90" s="195"/>
      <c r="D90" s="196"/>
      <c r="E90" s="195"/>
      <c r="F90" s="197"/>
      <c r="G90" s="196"/>
      <c r="H90" s="196"/>
      <c r="I90" s="198"/>
    </row>
    <row r="91" spans="1:9" ht="63" customHeight="1" thickBot="1" x14ac:dyDescent="0.3">
      <c r="A91" s="194"/>
      <c r="B91" s="24" t="s">
        <v>192</v>
      </c>
      <c r="C91" s="195"/>
      <c r="D91" s="196"/>
      <c r="E91" s="195"/>
      <c r="F91" s="197"/>
      <c r="G91" s="196"/>
      <c r="H91" s="196"/>
      <c r="I91" s="198"/>
    </row>
    <row r="92" spans="1:9" ht="54.75" customHeight="1" thickBot="1" x14ac:dyDescent="0.3">
      <c r="A92" s="194"/>
      <c r="B92" s="24" t="s">
        <v>193</v>
      </c>
      <c r="C92" s="195"/>
      <c r="D92" s="196"/>
      <c r="E92" s="195"/>
      <c r="F92" s="197"/>
      <c r="G92" s="196"/>
      <c r="H92" s="196"/>
      <c r="I92" s="198"/>
    </row>
    <row r="93" spans="1:9" ht="63.75" customHeight="1" thickBot="1" x14ac:dyDescent="0.3">
      <c r="A93" s="194"/>
      <c r="B93" s="24" t="s">
        <v>240</v>
      </c>
      <c r="C93" s="195"/>
      <c r="D93" s="196"/>
      <c r="E93" s="195"/>
      <c r="F93" s="197"/>
      <c r="G93" s="196"/>
      <c r="H93" s="196"/>
      <c r="I93" s="198"/>
    </row>
    <row r="94" spans="1:9" ht="27" customHeight="1" thickBot="1" x14ac:dyDescent="0.3">
      <c r="A94" s="194"/>
      <c r="B94" s="32" t="s">
        <v>196</v>
      </c>
      <c r="C94" s="195"/>
      <c r="D94" s="196"/>
      <c r="E94" s="195"/>
      <c r="F94" s="197"/>
      <c r="G94" s="196"/>
      <c r="H94" s="196"/>
      <c r="I94" s="156"/>
    </row>
    <row r="95" spans="1:9" x14ac:dyDescent="0.25">
      <c r="A95" s="44"/>
      <c r="B95" s="44" t="s">
        <v>241</v>
      </c>
      <c r="C95" s="44"/>
      <c r="D95" s="44"/>
      <c r="E95" s="44">
        <f>SUM(E6:E94)</f>
        <v>0</v>
      </c>
      <c r="F95" s="44"/>
      <c r="G95" s="44"/>
      <c r="H95" s="44"/>
      <c r="I95" s="44">
        <f>SUM(I6:I94)</f>
        <v>0</v>
      </c>
    </row>
    <row r="96" spans="1:9" ht="15.75" x14ac:dyDescent="0.25">
      <c r="A96" s="45" t="s">
        <v>242</v>
      </c>
      <c r="B96" s="46">
        <f>E95</f>
        <v>0</v>
      </c>
    </row>
    <row r="97" spans="1:2" x14ac:dyDescent="0.25">
      <c r="A97" t="s">
        <v>243</v>
      </c>
      <c r="B97" s="47">
        <f>I95</f>
        <v>0</v>
      </c>
    </row>
    <row r="98" spans="1:2" x14ac:dyDescent="0.25">
      <c r="A98" t="s">
        <v>244</v>
      </c>
    </row>
  </sheetData>
  <mergeCells count="82">
    <mergeCell ref="P15:P18"/>
    <mergeCell ref="P20:P21"/>
    <mergeCell ref="P24:P25"/>
    <mergeCell ref="G5:H5"/>
    <mergeCell ref="A6:A18"/>
    <mergeCell ref="C6:C18"/>
    <mergeCell ref="D6:D18"/>
    <mergeCell ref="E6:E18"/>
    <mergeCell ref="F6:F18"/>
    <mergeCell ref="G6:H18"/>
    <mergeCell ref="I6:I17"/>
    <mergeCell ref="A19:A28"/>
    <mergeCell ref="C19:C28"/>
    <mergeCell ref="D19:D28"/>
    <mergeCell ref="E19:E28"/>
    <mergeCell ref="F19:F28"/>
    <mergeCell ref="G19:H28"/>
    <mergeCell ref="I19:I27"/>
    <mergeCell ref="A29:A32"/>
    <mergeCell ref="C29:C32"/>
    <mergeCell ref="D29:D32"/>
    <mergeCell ref="E29:E32"/>
    <mergeCell ref="F29:F32"/>
    <mergeCell ref="G29:H32"/>
    <mergeCell ref="I29:I31"/>
    <mergeCell ref="G33:H42"/>
    <mergeCell ref="I33:I41"/>
    <mergeCell ref="A43:A46"/>
    <mergeCell ref="C43:C46"/>
    <mergeCell ref="D43:D46"/>
    <mergeCell ref="E43:E46"/>
    <mergeCell ref="F43:F46"/>
    <mergeCell ref="G43:H46"/>
    <mergeCell ref="I43:I46"/>
    <mergeCell ref="A33:A42"/>
    <mergeCell ref="C33:C42"/>
    <mergeCell ref="D33:D42"/>
    <mergeCell ref="E33:E42"/>
    <mergeCell ref="F33:F42"/>
    <mergeCell ref="G47:H55"/>
    <mergeCell ref="I47:I55"/>
    <mergeCell ref="A56:A65"/>
    <mergeCell ref="C56:C65"/>
    <mergeCell ref="D56:D65"/>
    <mergeCell ref="E56:E65"/>
    <mergeCell ref="F56:F65"/>
    <mergeCell ref="G56:H65"/>
    <mergeCell ref="I56:I64"/>
    <mergeCell ref="A47:A55"/>
    <mergeCell ref="C47:C55"/>
    <mergeCell ref="D47:D55"/>
    <mergeCell ref="E47:E55"/>
    <mergeCell ref="F47:F55"/>
    <mergeCell ref="I66:I73"/>
    <mergeCell ref="A75:A81"/>
    <mergeCell ref="C75:C81"/>
    <mergeCell ref="D75:D81"/>
    <mergeCell ref="E75:E81"/>
    <mergeCell ref="F75:F81"/>
    <mergeCell ref="G75:H81"/>
    <mergeCell ref="I75:I80"/>
    <mergeCell ref="A66:A74"/>
    <mergeCell ref="C66:C74"/>
    <mergeCell ref="D66:D74"/>
    <mergeCell ref="E66:E74"/>
    <mergeCell ref="F66:F74"/>
    <mergeCell ref="A1:B1"/>
    <mergeCell ref="G82:H83"/>
    <mergeCell ref="I82:I83"/>
    <mergeCell ref="A84:A94"/>
    <mergeCell ref="C84:C94"/>
    <mergeCell ref="D84:D94"/>
    <mergeCell ref="E84:E94"/>
    <mergeCell ref="F84:F94"/>
    <mergeCell ref="G84:H94"/>
    <mergeCell ref="I84:I93"/>
    <mergeCell ref="A82:A83"/>
    <mergeCell ref="C82:C83"/>
    <mergeCell ref="D82:D83"/>
    <mergeCell ref="E82:E83"/>
    <mergeCell ref="F82:F83"/>
    <mergeCell ref="G66:H7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zoomScale="95" zoomScaleNormal="95" workbookViewId="0">
      <selection activeCell="E38" sqref="E38"/>
    </sheetView>
  </sheetViews>
  <sheetFormatPr defaultColWidth="8.7109375" defaultRowHeight="15" x14ac:dyDescent="0.25"/>
  <cols>
    <col min="1" max="1" width="22.5703125" bestFit="1" customWidth="1"/>
    <col min="2" max="2" width="56.140625" customWidth="1"/>
  </cols>
  <sheetData>
    <row r="1" spans="1:9" ht="15.75" x14ac:dyDescent="0.25">
      <c r="A1" s="2" t="s">
        <v>245</v>
      </c>
    </row>
    <row r="2" spans="1:9" ht="15.75" x14ac:dyDescent="0.25">
      <c r="A2" s="3"/>
    </row>
    <row r="3" spans="1:9" ht="16.5" thickBot="1" x14ac:dyDescent="0.3">
      <c r="A3" s="3"/>
    </row>
    <row r="4" spans="1:9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20" t="s">
        <v>155</v>
      </c>
      <c r="G4" s="194" t="s">
        <v>246</v>
      </c>
      <c r="H4" s="194"/>
      <c r="I4" s="20" t="s">
        <v>156</v>
      </c>
    </row>
    <row r="5" spans="1:9" ht="35.25" customHeight="1" thickBot="1" x14ac:dyDescent="0.3">
      <c r="A5" s="194" t="s">
        <v>247</v>
      </c>
      <c r="B5" s="37" t="s">
        <v>248</v>
      </c>
      <c r="C5" s="229">
        <v>40</v>
      </c>
      <c r="D5" s="228"/>
      <c r="E5" s="48" t="s">
        <v>575</v>
      </c>
      <c r="F5" s="197">
        <v>0.08</v>
      </c>
      <c r="G5" s="228">
        <f>C5*E38</f>
        <v>0</v>
      </c>
      <c r="H5" s="228"/>
      <c r="I5" s="204">
        <f>(G5*F5)+G5</f>
        <v>0</v>
      </c>
    </row>
    <row r="6" spans="1:9" ht="15.75" thickBot="1" x14ac:dyDescent="0.3">
      <c r="A6" s="194"/>
      <c r="B6" s="49"/>
      <c r="C6" s="229"/>
      <c r="D6" s="228"/>
      <c r="E6" s="50"/>
      <c r="F6" s="197"/>
      <c r="G6" s="228"/>
      <c r="H6" s="228"/>
      <c r="I6" s="204"/>
    </row>
    <row r="7" spans="1:9" ht="38.25" customHeight="1" thickBot="1" x14ac:dyDescent="0.3">
      <c r="A7" s="194"/>
      <c r="B7" s="51" t="s">
        <v>249</v>
      </c>
      <c r="C7" s="229"/>
      <c r="D7" s="228"/>
      <c r="E7" s="43" t="s">
        <v>576</v>
      </c>
      <c r="F7" s="197"/>
      <c r="G7" s="228"/>
      <c r="H7" s="228"/>
      <c r="I7" s="204"/>
    </row>
    <row r="8" spans="1:9" ht="15.75" thickBot="1" x14ac:dyDescent="0.3">
      <c r="A8" s="194"/>
      <c r="B8" s="49"/>
      <c r="C8" s="229"/>
      <c r="D8" s="228"/>
      <c r="E8" s="50"/>
      <c r="F8" s="197"/>
      <c r="G8" s="228"/>
      <c r="H8" s="228"/>
      <c r="I8" s="204"/>
    </row>
    <row r="9" spans="1:9" ht="30" customHeight="1" thickBot="1" x14ac:dyDescent="0.3">
      <c r="A9" s="194"/>
      <c r="B9" s="51" t="s">
        <v>250</v>
      </c>
      <c r="C9" s="229"/>
      <c r="D9" s="228"/>
      <c r="E9" s="43" t="s">
        <v>251</v>
      </c>
      <c r="F9" s="197"/>
      <c r="G9" s="228"/>
      <c r="H9" s="228"/>
      <c r="I9" s="204"/>
    </row>
    <row r="10" spans="1:9" ht="15.75" thickBot="1" x14ac:dyDescent="0.3">
      <c r="A10" s="194"/>
      <c r="B10" s="49"/>
      <c r="C10" s="229"/>
      <c r="D10" s="228"/>
      <c r="E10" s="50"/>
      <c r="F10" s="197"/>
      <c r="G10" s="228"/>
      <c r="H10" s="228"/>
      <c r="I10" s="204"/>
    </row>
    <row r="11" spans="1:9" ht="65.25" customHeight="1" thickBot="1" x14ac:dyDescent="0.3">
      <c r="A11" s="194"/>
      <c r="B11" s="52" t="s">
        <v>204</v>
      </c>
      <c r="C11" s="229"/>
      <c r="D11" s="228"/>
      <c r="E11" s="50"/>
      <c r="F11" s="197"/>
      <c r="G11" s="228"/>
      <c r="H11" s="228"/>
      <c r="I11" s="204"/>
    </row>
    <row r="12" spans="1:9" ht="15.75" thickBot="1" x14ac:dyDescent="0.3">
      <c r="A12" s="194"/>
      <c r="B12" s="49"/>
      <c r="C12" s="229"/>
      <c r="D12" s="228"/>
      <c r="E12" s="50"/>
      <c r="F12" s="197"/>
      <c r="G12" s="228"/>
      <c r="H12" s="228"/>
      <c r="I12" s="204"/>
    </row>
    <row r="13" spans="1:9" ht="52.5" customHeight="1" thickBot="1" x14ac:dyDescent="0.3">
      <c r="A13" s="194"/>
      <c r="B13" s="52" t="s">
        <v>252</v>
      </c>
      <c r="C13" s="229"/>
      <c r="D13" s="228"/>
      <c r="E13" s="50"/>
      <c r="F13" s="197"/>
      <c r="G13" s="228"/>
      <c r="H13" s="228"/>
      <c r="I13" s="204"/>
    </row>
    <row r="14" spans="1:9" ht="15.75" thickBot="1" x14ac:dyDescent="0.3">
      <c r="A14" s="194"/>
      <c r="B14" s="49"/>
      <c r="C14" s="229"/>
      <c r="D14" s="228"/>
      <c r="E14" s="50"/>
      <c r="F14" s="197"/>
      <c r="G14" s="228"/>
      <c r="H14" s="228"/>
      <c r="I14" s="204"/>
    </row>
    <row r="15" spans="1:9" ht="24.75" customHeight="1" thickBot="1" x14ac:dyDescent="0.3">
      <c r="A15" s="194"/>
      <c r="B15" s="52" t="s">
        <v>190</v>
      </c>
      <c r="C15" s="229"/>
      <c r="D15" s="228"/>
      <c r="E15" s="50"/>
      <c r="F15" s="197"/>
      <c r="G15" s="228"/>
      <c r="H15" s="228"/>
      <c r="I15" s="204"/>
    </row>
    <row r="16" spans="1:9" ht="15.75" thickBot="1" x14ac:dyDescent="0.3">
      <c r="A16" s="194"/>
      <c r="B16" s="49"/>
      <c r="C16" s="229"/>
      <c r="D16" s="228"/>
      <c r="E16" s="50"/>
      <c r="F16" s="197"/>
      <c r="G16" s="228"/>
      <c r="H16" s="228"/>
      <c r="I16" s="204"/>
    </row>
    <row r="17" spans="1:9" ht="32.25" thickBot="1" x14ac:dyDescent="0.3">
      <c r="A17" s="194"/>
      <c r="B17" s="52" t="s">
        <v>253</v>
      </c>
      <c r="C17" s="229"/>
      <c r="D17" s="228"/>
      <c r="E17" s="50"/>
      <c r="F17" s="197"/>
      <c r="G17" s="228"/>
      <c r="H17" s="228"/>
      <c r="I17" s="204"/>
    </row>
    <row r="18" spans="1:9" ht="15.75" thickBot="1" x14ac:dyDescent="0.3">
      <c r="A18" s="194"/>
      <c r="B18" s="49"/>
      <c r="C18" s="229"/>
      <c r="D18" s="228"/>
      <c r="E18" s="50"/>
      <c r="F18" s="197"/>
      <c r="G18" s="228"/>
      <c r="H18" s="228"/>
      <c r="I18" s="204"/>
    </row>
    <row r="19" spans="1:9" ht="16.5" thickBot="1" x14ac:dyDescent="0.3">
      <c r="A19" s="194"/>
      <c r="B19" s="52" t="s">
        <v>236</v>
      </c>
      <c r="C19" s="229"/>
      <c r="D19" s="228"/>
      <c r="E19" s="50"/>
      <c r="F19" s="197"/>
      <c r="G19" s="228"/>
      <c r="H19" s="228"/>
      <c r="I19" s="204"/>
    </row>
    <row r="20" spans="1:9" ht="15.75" thickBot="1" x14ac:dyDescent="0.3">
      <c r="A20" s="194"/>
      <c r="B20" s="49"/>
      <c r="C20" s="229"/>
      <c r="D20" s="228"/>
      <c r="E20" s="50"/>
      <c r="F20" s="197"/>
      <c r="G20" s="228"/>
      <c r="H20" s="228"/>
      <c r="I20" s="204"/>
    </row>
    <row r="21" spans="1:9" ht="32.25" thickBot="1" x14ac:dyDescent="0.3">
      <c r="A21" s="194"/>
      <c r="B21" s="52" t="s">
        <v>237</v>
      </c>
      <c r="C21" s="229"/>
      <c r="D21" s="228"/>
      <c r="E21" s="50"/>
      <c r="F21" s="197"/>
      <c r="G21" s="228"/>
      <c r="H21" s="228"/>
      <c r="I21" s="204"/>
    </row>
    <row r="22" spans="1:9" ht="15.75" thickBot="1" x14ac:dyDescent="0.3">
      <c r="A22" s="194"/>
      <c r="B22" s="49"/>
      <c r="C22" s="229"/>
      <c r="D22" s="228"/>
      <c r="E22" s="50"/>
      <c r="F22" s="197"/>
      <c r="G22" s="228"/>
      <c r="H22" s="228"/>
      <c r="I22" s="204"/>
    </row>
    <row r="23" spans="1:9" ht="48" thickBot="1" x14ac:dyDescent="0.3">
      <c r="A23" s="194"/>
      <c r="B23" s="52" t="s">
        <v>254</v>
      </c>
      <c r="C23" s="229"/>
      <c r="D23" s="228"/>
      <c r="E23" s="50"/>
      <c r="F23" s="197"/>
      <c r="G23" s="228"/>
      <c r="H23" s="228"/>
      <c r="I23" s="204"/>
    </row>
    <row r="24" spans="1:9" ht="15.75" thickBot="1" x14ac:dyDescent="0.3">
      <c r="A24" s="194"/>
      <c r="B24" s="49"/>
      <c r="C24" s="229"/>
      <c r="D24" s="228"/>
      <c r="E24" s="50"/>
      <c r="F24" s="197"/>
      <c r="G24" s="228"/>
      <c r="H24" s="228"/>
      <c r="I24" s="204"/>
    </row>
    <row r="25" spans="1:9" ht="32.25" thickBot="1" x14ac:dyDescent="0.3">
      <c r="A25" s="194"/>
      <c r="B25" s="52" t="s">
        <v>255</v>
      </c>
      <c r="C25" s="229"/>
      <c r="D25" s="228"/>
      <c r="E25" s="50"/>
      <c r="F25" s="197"/>
      <c r="G25" s="228"/>
      <c r="H25" s="228"/>
      <c r="I25" s="204"/>
    </row>
    <row r="26" spans="1:9" ht="15.75" thickBot="1" x14ac:dyDescent="0.3">
      <c r="A26" s="194"/>
      <c r="B26" s="49"/>
      <c r="C26" s="229"/>
      <c r="D26" s="228"/>
      <c r="E26" s="50"/>
      <c r="F26" s="197"/>
      <c r="G26" s="228"/>
      <c r="H26" s="228"/>
      <c r="I26" s="204"/>
    </row>
    <row r="27" spans="1:9" ht="65.25" customHeight="1" thickBot="1" x14ac:dyDescent="0.3">
      <c r="A27" s="194"/>
      <c r="B27" s="52" t="s">
        <v>256</v>
      </c>
      <c r="C27" s="229"/>
      <c r="D27" s="228"/>
      <c r="E27" s="50"/>
      <c r="F27" s="197"/>
      <c r="G27" s="228"/>
      <c r="H27" s="228"/>
      <c r="I27" s="204"/>
    </row>
    <row r="28" spans="1:9" ht="15.75" thickBot="1" x14ac:dyDescent="0.3">
      <c r="A28" s="194"/>
      <c r="B28" s="49"/>
      <c r="C28" s="229"/>
      <c r="D28" s="228"/>
      <c r="E28" s="50"/>
      <c r="F28" s="197"/>
      <c r="G28" s="228"/>
      <c r="H28" s="228"/>
      <c r="I28" s="204"/>
    </row>
    <row r="29" spans="1:9" ht="48" thickBot="1" x14ac:dyDescent="0.3">
      <c r="A29" s="194"/>
      <c r="B29" s="52" t="s">
        <v>192</v>
      </c>
      <c r="C29" s="229"/>
      <c r="D29" s="228"/>
      <c r="E29" s="50"/>
      <c r="F29" s="197"/>
      <c r="G29" s="228"/>
      <c r="H29" s="228"/>
      <c r="I29" s="204"/>
    </row>
    <row r="30" spans="1:9" ht="15.75" thickBot="1" x14ac:dyDescent="0.3">
      <c r="A30" s="194"/>
      <c r="B30" s="49"/>
      <c r="C30" s="229"/>
      <c r="D30" s="228"/>
      <c r="E30" s="50"/>
      <c r="F30" s="197"/>
      <c r="G30" s="228"/>
      <c r="H30" s="228"/>
      <c r="I30" s="204"/>
    </row>
    <row r="31" spans="1:9" ht="16.5" thickBot="1" x14ac:dyDescent="0.3">
      <c r="A31" s="194"/>
      <c r="B31" s="52" t="s">
        <v>193</v>
      </c>
      <c r="C31" s="229"/>
      <c r="D31" s="228"/>
      <c r="E31" s="50"/>
      <c r="F31" s="197"/>
      <c r="G31" s="228"/>
      <c r="H31" s="228"/>
      <c r="I31" s="204"/>
    </row>
    <row r="32" spans="1:9" ht="22.5" customHeight="1" thickBot="1" x14ac:dyDescent="0.3">
      <c r="A32" s="194"/>
      <c r="B32" s="52" t="s">
        <v>257</v>
      </c>
      <c r="C32" s="229"/>
      <c r="D32" s="228"/>
      <c r="E32" s="50"/>
      <c r="F32" s="197"/>
      <c r="G32" s="228"/>
      <c r="H32" s="228"/>
      <c r="I32" s="204"/>
    </row>
    <row r="33" spans="1:9" ht="63.75" thickBot="1" x14ac:dyDescent="0.3">
      <c r="A33" s="194"/>
      <c r="B33" s="52" t="s">
        <v>208</v>
      </c>
      <c r="C33" s="229"/>
      <c r="D33" s="228"/>
      <c r="E33" s="50"/>
      <c r="F33" s="197"/>
      <c r="G33" s="228"/>
      <c r="H33" s="228"/>
      <c r="I33" s="204"/>
    </row>
    <row r="34" spans="1:9" ht="15.75" thickBot="1" x14ac:dyDescent="0.3">
      <c r="A34" s="194"/>
      <c r="B34" s="53"/>
      <c r="C34" s="229"/>
      <c r="D34" s="228"/>
      <c r="E34" s="50"/>
      <c r="F34" s="197"/>
      <c r="G34" s="228"/>
      <c r="H34" s="228"/>
      <c r="I34" s="204"/>
    </row>
    <row r="35" spans="1:9" ht="16.5" thickBot="1" x14ac:dyDescent="0.3">
      <c r="A35" s="194"/>
      <c r="B35" s="54" t="s">
        <v>258</v>
      </c>
      <c r="C35" s="229"/>
      <c r="D35" s="228"/>
      <c r="E35" s="50"/>
      <c r="F35" s="197"/>
      <c r="G35" s="228"/>
      <c r="H35" s="228"/>
      <c r="I35" s="204"/>
    </row>
    <row r="36" spans="1:9" ht="15.75" thickBot="1" x14ac:dyDescent="0.3">
      <c r="A36" s="194"/>
      <c r="B36" s="49"/>
      <c r="C36" s="229"/>
      <c r="D36" s="228"/>
      <c r="E36" s="50"/>
      <c r="F36" s="197"/>
      <c r="G36" s="228"/>
      <c r="H36" s="228"/>
      <c r="I36" s="204"/>
    </row>
    <row r="37" spans="1:9" ht="57.75" customHeight="1" thickBot="1" x14ac:dyDescent="0.3">
      <c r="A37" s="194"/>
      <c r="B37" s="55" t="s">
        <v>259</v>
      </c>
      <c r="C37" s="229"/>
      <c r="D37" s="228"/>
      <c r="E37" s="56"/>
      <c r="F37" s="197"/>
      <c r="G37" s="228"/>
      <c r="H37" s="228"/>
      <c r="I37" s="204"/>
    </row>
    <row r="38" spans="1:9" ht="16.5" thickBot="1" x14ac:dyDescent="0.3">
      <c r="A38" s="57"/>
      <c r="B38" s="58" t="s">
        <v>241</v>
      </c>
      <c r="C38" s="57">
        <f>C5</f>
        <v>40</v>
      </c>
      <c r="D38" s="57"/>
      <c r="E38" s="57"/>
      <c r="F38" s="59">
        <f>F5</f>
        <v>0.08</v>
      </c>
      <c r="G38" s="228">
        <f>G5</f>
        <v>0</v>
      </c>
      <c r="H38" s="228"/>
      <c r="I38" s="160">
        <f>I5</f>
        <v>0</v>
      </c>
    </row>
    <row r="40" spans="1:9" ht="15.75" x14ac:dyDescent="0.25">
      <c r="A40" s="45" t="s">
        <v>242</v>
      </c>
      <c r="B40">
        <f>G38</f>
        <v>0</v>
      </c>
    </row>
    <row r="41" spans="1:9" x14ac:dyDescent="0.25">
      <c r="A41" t="s">
        <v>243</v>
      </c>
      <c r="B41">
        <f>I38</f>
        <v>0</v>
      </c>
    </row>
    <row r="42" spans="1:9" x14ac:dyDescent="0.25">
      <c r="A42" t="s">
        <v>244</v>
      </c>
    </row>
  </sheetData>
  <mergeCells count="8">
    <mergeCell ref="I5:I37"/>
    <mergeCell ref="G38:H38"/>
    <mergeCell ref="G4:H4"/>
    <mergeCell ref="A5:A37"/>
    <mergeCell ref="C5:C37"/>
    <mergeCell ref="D5:D37"/>
    <mergeCell ref="F5:F37"/>
    <mergeCell ref="G5:H3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F516-4F8E-43C0-A069-0CA42284BF0D}">
  <dimension ref="A1:I113"/>
  <sheetViews>
    <sheetView topLeftCell="A85" workbookViewId="0">
      <selection activeCell="C71" sqref="C71:C79"/>
    </sheetView>
  </sheetViews>
  <sheetFormatPr defaultRowHeight="15" x14ac:dyDescent="0.25"/>
  <cols>
    <col min="2" max="2" width="60.140625" customWidth="1"/>
  </cols>
  <sheetData>
    <row r="1" spans="1:9" ht="15.75" x14ac:dyDescent="0.25">
      <c r="A1" s="2" t="s">
        <v>260</v>
      </c>
    </row>
    <row r="2" spans="1:9" ht="15.75" x14ac:dyDescent="0.25">
      <c r="A2" s="3"/>
    </row>
    <row r="3" spans="1:9" ht="45" x14ac:dyDescent="0.25">
      <c r="A3" s="149" t="s">
        <v>150</v>
      </c>
      <c r="B3" s="149" t="s">
        <v>151</v>
      </c>
      <c r="C3" s="149" t="s">
        <v>152</v>
      </c>
      <c r="D3" s="161" t="s">
        <v>261</v>
      </c>
      <c r="E3" s="161" t="s">
        <v>262</v>
      </c>
      <c r="F3" s="161" t="s">
        <v>263</v>
      </c>
      <c r="G3" s="243" t="s">
        <v>264</v>
      </c>
      <c r="H3" s="243"/>
      <c r="I3" s="149" t="s">
        <v>156</v>
      </c>
    </row>
    <row r="4" spans="1:9" ht="21.75" customHeight="1" x14ac:dyDescent="0.25">
      <c r="A4" s="199" t="s">
        <v>157</v>
      </c>
      <c r="B4" s="42" t="s">
        <v>265</v>
      </c>
      <c r="C4" s="239" t="s">
        <v>266</v>
      </c>
      <c r="D4" s="240"/>
      <c r="E4" s="241">
        <v>0.08</v>
      </c>
      <c r="F4" s="242"/>
      <c r="G4" s="207"/>
      <c r="H4" s="207"/>
      <c r="I4" s="224"/>
    </row>
    <row r="5" spans="1:9" ht="36" customHeight="1" x14ac:dyDescent="0.25">
      <c r="A5" s="199"/>
      <c r="B5" s="42" t="s">
        <v>267</v>
      </c>
      <c r="C5" s="239"/>
      <c r="D5" s="240"/>
      <c r="E5" s="241"/>
      <c r="F5" s="242"/>
      <c r="G5" s="207"/>
      <c r="H5" s="207"/>
      <c r="I5" s="224"/>
    </row>
    <row r="6" spans="1:9" ht="17.25" customHeight="1" x14ac:dyDescent="0.25">
      <c r="A6" s="199"/>
      <c r="B6" s="170" t="s">
        <v>250</v>
      </c>
      <c r="C6" s="239"/>
      <c r="D6" s="240"/>
      <c r="E6" s="241"/>
      <c r="F6" s="242"/>
      <c r="G6" s="207"/>
      <c r="H6" s="207"/>
      <c r="I6" s="224"/>
    </row>
    <row r="7" spans="1:9" ht="27.75" customHeight="1" x14ac:dyDescent="0.25">
      <c r="A7" s="199"/>
      <c r="B7" s="164" t="s">
        <v>268</v>
      </c>
      <c r="C7" s="239"/>
      <c r="D7" s="240"/>
      <c r="E7" s="241"/>
      <c r="F7" s="242"/>
      <c r="G7" s="207"/>
      <c r="H7" s="207"/>
      <c r="I7" s="224"/>
    </row>
    <row r="8" spans="1:9" ht="45" customHeight="1" x14ac:dyDescent="0.25">
      <c r="A8" s="199"/>
      <c r="B8" s="164" t="s">
        <v>269</v>
      </c>
      <c r="C8" s="239"/>
      <c r="D8" s="240"/>
      <c r="E8" s="241"/>
      <c r="F8" s="242"/>
      <c r="G8" s="207"/>
      <c r="H8" s="207"/>
      <c r="I8" s="224"/>
    </row>
    <row r="9" spans="1:9" ht="33.75" customHeight="1" x14ac:dyDescent="0.25">
      <c r="A9" s="199"/>
      <c r="B9" s="164" t="s">
        <v>270</v>
      </c>
      <c r="C9" s="239"/>
      <c r="D9" s="240"/>
      <c r="E9" s="241"/>
      <c r="F9" s="242"/>
      <c r="G9" s="207"/>
      <c r="H9" s="207"/>
      <c r="I9" s="224"/>
    </row>
    <row r="10" spans="1:9" ht="57.75" customHeight="1" x14ac:dyDescent="0.25">
      <c r="A10" s="199"/>
      <c r="B10" s="164" t="s">
        <v>271</v>
      </c>
      <c r="C10" s="239"/>
      <c r="D10" s="240"/>
      <c r="E10" s="241"/>
      <c r="F10" s="242"/>
      <c r="G10" s="207"/>
      <c r="H10" s="207"/>
      <c r="I10" s="224"/>
    </row>
    <row r="11" spans="1:9" ht="34.5" customHeight="1" x14ac:dyDescent="0.25">
      <c r="A11" s="199"/>
      <c r="B11" s="170" t="s">
        <v>272</v>
      </c>
      <c r="C11" s="239"/>
      <c r="D11" s="240"/>
      <c r="E11" s="241"/>
      <c r="F11" s="242"/>
      <c r="G11" s="207"/>
      <c r="H11" s="207"/>
      <c r="I11" s="224"/>
    </row>
    <row r="12" spans="1:9" ht="31.5" customHeight="1" x14ac:dyDescent="0.25">
      <c r="A12" s="199"/>
      <c r="B12" s="164" t="s">
        <v>273</v>
      </c>
      <c r="C12" s="239"/>
      <c r="D12" s="240"/>
      <c r="E12" s="241"/>
      <c r="F12" s="242"/>
      <c r="G12" s="207"/>
      <c r="H12" s="207"/>
      <c r="I12" s="224"/>
    </row>
    <row r="13" spans="1:9" ht="51.75" customHeight="1" x14ac:dyDescent="0.25">
      <c r="A13" s="199"/>
      <c r="B13" s="164" t="s">
        <v>274</v>
      </c>
      <c r="C13" s="239"/>
      <c r="D13" s="240"/>
      <c r="E13" s="241"/>
      <c r="F13" s="242"/>
      <c r="G13" s="207"/>
      <c r="H13" s="207"/>
      <c r="I13" s="224"/>
    </row>
    <row r="14" spans="1:9" ht="57" customHeight="1" x14ac:dyDescent="0.25">
      <c r="A14" s="199"/>
      <c r="B14" s="164" t="s">
        <v>275</v>
      </c>
      <c r="C14" s="239"/>
      <c r="D14" s="240"/>
      <c r="E14" s="241"/>
      <c r="F14" s="242"/>
      <c r="G14" s="207"/>
      <c r="H14" s="207"/>
      <c r="I14" s="224"/>
    </row>
    <row r="15" spans="1:9" ht="54" customHeight="1" x14ac:dyDescent="0.25">
      <c r="A15" s="199"/>
      <c r="B15" s="164" t="s">
        <v>276</v>
      </c>
      <c r="C15" s="239"/>
      <c r="D15" s="240"/>
      <c r="E15" s="241"/>
      <c r="F15" s="242"/>
      <c r="G15" s="207"/>
      <c r="H15" s="207"/>
      <c r="I15" s="224"/>
    </row>
    <row r="16" spans="1:9" ht="54" customHeight="1" x14ac:dyDescent="0.25">
      <c r="A16" s="199"/>
      <c r="B16" s="164" t="s">
        <v>277</v>
      </c>
      <c r="C16" s="239"/>
      <c r="D16" s="240"/>
      <c r="E16" s="241"/>
      <c r="F16" s="242"/>
      <c r="G16" s="207"/>
      <c r="H16" s="207"/>
      <c r="I16" s="224"/>
    </row>
    <row r="17" spans="1:9" ht="60" customHeight="1" x14ac:dyDescent="0.25">
      <c r="A17" s="199"/>
      <c r="B17" s="164" t="s">
        <v>278</v>
      </c>
      <c r="C17" s="239"/>
      <c r="D17" s="240"/>
      <c r="E17" s="241"/>
      <c r="F17" s="242"/>
      <c r="G17" s="207"/>
      <c r="H17" s="207"/>
      <c r="I17" s="224"/>
    </row>
    <row r="18" spans="1:9" ht="20.25" customHeight="1" x14ac:dyDescent="0.25">
      <c r="A18" s="199"/>
      <c r="B18" s="164" t="s">
        <v>279</v>
      </c>
      <c r="C18" s="239"/>
      <c r="D18" s="240"/>
      <c r="E18" s="241"/>
      <c r="F18" s="242"/>
      <c r="G18" s="207"/>
      <c r="H18" s="207"/>
      <c r="I18" s="224"/>
    </row>
    <row r="19" spans="1:9" ht="15.75" x14ac:dyDescent="0.25">
      <c r="A19" s="199"/>
      <c r="B19" s="164"/>
      <c r="C19" s="60"/>
      <c r="D19" s="62"/>
      <c r="E19" s="61"/>
      <c r="F19" s="152"/>
      <c r="G19" s="207"/>
      <c r="H19" s="207"/>
      <c r="I19" s="150"/>
    </row>
    <row r="20" spans="1:9" ht="15.75" x14ac:dyDescent="0.25">
      <c r="A20" s="199"/>
      <c r="B20" s="153" t="s">
        <v>241</v>
      </c>
      <c r="C20" s="62" t="str">
        <f>C4</f>
        <v>50</v>
      </c>
      <c r="D20" s="62"/>
      <c r="E20" s="63">
        <f>E4</f>
        <v>0.08</v>
      </c>
      <c r="F20" s="64">
        <f>F4</f>
        <v>0</v>
      </c>
      <c r="G20" s="207">
        <f>G4</f>
        <v>0</v>
      </c>
      <c r="H20" s="207"/>
      <c r="I20" s="153">
        <f>I4</f>
        <v>0</v>
      </c>
    </row>
    <row r="21" spans="1:9" x14ac:dyDescent="0.25">
      <c r="A21" s="199"/>
      <c r="B21" s="44"/>
      <c r="C21" s="44"/>
      <c r="D21" s="44"/>
      <c r="E21" s="44"/>
      <c r="F21" s="44"/>
      <c r="G21" s="207"/>
      <c r="H21" s="207"/>
      <c r="I21" s="44"/>
    </row>
    <row r="22" spans="1:9" x14ac:dyDescent="0.25">
      <c r="A22" s="199" t="s">
        <v>242</v>
      </c>
      <c r="B22" s="44">
        <f>G20</f>
        <v>0</v>
      </c>
      <c r="C22" s="44"/>
      <c r="D22" s="44"/>
      <c r="E22" s="44"/>
      <c r="F22" s="44"/>
      <c r="G22" s="207"/>
      <c r="H22" s="207"/>
      <c r="I22" s="44"/>
    </row>
    <row r="23" spans="1:9" x14ac:dyDescent="0.25">
      <c r="A23" s="199" t="s">
        <v>243</v>
      </c>
      <c r="B23" s="44">
        <f>I20</f>
        <v>0</v>
      </c>
      <c r="C23" s="44"/>
      <c r="D23" s="44"/>
      <c r="E23" s="44"/>
      <c r="F23" s="44"/>
      <c r="G23" s="207"/>
      <c r="H23" s="207"/>
      <c r="I23" s="44"/>
    </row>
    <row r="24" spans="1:9" ht="31.5" x14ac:dyDescent="0.25">
      <c r="A24" s="199" t="s">
        <v>150</v>
      </c>
      <c r="B24" s="149" t="s">
        <v>151</v>
      </c>
      <c r="C24" s="149" t="s">
        <v>152</v>
      </c>
      <c r="D24" s="149" t="s">
        <v>153</v>
      </c>
      <c r="E24" s="149" t="s">
        <v>154</v>
      </c>
      <c r="F24" s="149" t="s">
        <v>155</v>
      </c>
      <c r="G24" s="207" t="s">
        <v>246</v>
      </c>
      <c r="H24" s="207"/>
      <c r="I24" s="149" t="s">
        <v>156</v>
      </c>
    </row>
    <row r="25" spans="1:9" ht="15.75" x14ac:dyDescent="0.25">
      <c r="A25" s="199"/>
      <c r="B25" s="162" t="s">
        <v>5</v>
      </c>
      <c r="C25" s="199"/>
      <c r="D25" s="163"/>
      <c r="E25" s="199"/>
      <c r="F25" s="163"/>
      <c r="G25" s="207"/>
      <c r="H25" s="207"/>
      <c r="I25" s="149"/>
    </row>
    <row r="26" spans="1:9" ht="15.75" x14ac:dyDescent="0.25">
      <c r="A26" s="199"/>
      <c r="B26" s="162" t="s">
        <v>10</v>
      </c>
      <c r="C26" s="199"/>
      <c r="D26" s="163"/>
      <c r="E26" s="199"/>
      <c r="F26" s="163"/>
      <c r="G26" s="207"/>
      <c r="H26" s="207"/>
      <c r="I26" s="149"/>
    </row>
    <row r="27" spans="1:9" ht="15.75" x14ac:dyDescent="0.25">
      <c r="A27" s="199"/>
      <c r="B27" s="162" t="s">
        <v>280</v>
      </c>
      <c r="C27" s="199"/>
      <c r="D27" s="163"/>
      <c r="E27" s="199"/>
      <c r="F27" s="163"/>
      <c r="G27" s="207"/>
      <c r="H27" s="207"/>
      <c r="I27" s="149"/>
    </row>
    <row r="28" spans="1:9" ht="15.75" x14ac:dyDescent="0.25">
      <c r="A28" s="199"/>
      <c r="B28" s="162" t="s">
        <v>281</v>
      </c>
      <c r="C28" s="199"/>
      <c r="D28" s="163"/>
      <c r="E28" s="199"/>
      <c r="F28" s="163"/>
      <c r="G28" s="207"/>
      <c r="H28" s="207"/>
      <c r="I28" s="149"/>
    </row>
    <row r="29" spans="1:9" ht="15.75" x14ac:dyDescent="0.25">
      <c r="A29" s="199"/>
      <c r="B29" s="162" t="s">
        <v>12</v>
      </c>
      <c r="C29" s="199"/>
      <c r="D29" s="163"/>
      <c r="E29" s="199"/>
      <c r="F29" s="163"/>
      <c r="G29" s="207"/>
      <c r="H29" s="207"/>
      <c r="I29" s="149"/>
    </row>
    <row r="30" spans="1:9" x14ac:dyDescent="0.25">
      <c r="A30" s="199" t="s">
        <v>282</v>
      </c>
      <c r="B30" s="42" t="s">
        <v>283</v>
      </c>
      <c r="C30" s="224">
        <v>40</v>
      </c>
      <c r="D30" s="238"/>
      <c r="E30" s="231">
        <v>0.08</v>
      </c>
      <c r="F30" s="201"/>
      <c r="G30" s="207"/>
      <c r="H30" s="207"/>
      <c r="I30" s="224">
        <f>(G30*F30)+G30</f>
        <v>0</v>
      </c>
    </row>
    <row r="31" spans="1:9" x14ac:dyDescent="0.25">
      <c r="A31" s="199"/>
      <c r="B31" s="65" t="s">
        <v>284</v>
      </c>
      <c r="C31" s="224"/>
      <c r="D31" s="238"/>
      <c r="E31" s="231"/>
      <c r="F31" s="201"/>
      <c r="G31" s="207"/>
      <c r="H31" s="207"/>
      <c r="I31" s="224"/>
    </row>
    <row r="32" spans="1:9" ht="23.25" customHeight="1" x14ac:dyDescent="0.25">
      <c r="A32" s="199"/>
      <c r="B32" s="66" t="s">
        <v>250</v>
      </c>
      <c r="C32" s="224"/>
      <c r="D32" s="238"/>
      <c r="E32" s="231"/>
      <c r="F32" s="201"/>
      <c r="G32" s="207"/>
      <c r="H32" s="207"/>
      <c r="I32" s="224"/>
    </row>
    <row r="33" spans="1:9" ht="25.5" customHeight="1" x14ac:dyDescent="0.25">
      <c r="A33" s="199"/>
      <c r="B33" s="66" t="s">
        <v>285</v>
      </c>
      <c r="C33" s="224"/>
      <c r="D33" s="238"/>
      <c r="E33" s="231"/>
      <c r="F33" s="201"/>
      <c r="G33" s="207"/>
      <c r="H33" s="207"/>
      <c r="I33" s="224"/>
    </row>
    <row r="34" spans="1:9" ht="65.25" customHeight="1" x14ac:dyDescent="0.25">
      <c r="A34" s="199"/>
      <c r="B34" s="164" t="s">
        <v>286</v>
      </c>
      <c r="C34" s="224"/>
      <c r="D34" s="238"/>
      <c r="E34" s="231"/>
      <c r="F34" s="201"/>
      <c r="G34" s="207"/>
      <c r="H34" s="207"/>
      <c r="I34" s="224"/>
    </row>
    <row r="35" spans="1:9" ht="63" customHeight="1" x14ac:dyDescent="0.25">
      <c r="A35" s="199"/>
      <c r="B35" s="164" t="s">
        <v>287</v>
      </c>
      <c r="C35" s="224"/>
      <c r="D35" s="238"/>
      <c r="E35" s="231"/>
      <c r="F35" s="201"/>
      <c r="G35" s="207"/>
      <c r="H35" s="207"/>
      <c r="I35" s="224"/>
    </row>
    <row r="36" spans="1:9" ht="29.25" customHeight="1" x14ac:dyDescent="0.25">
      <c r="A36" s="199"/>
      <c r="B36" s="164" t="s">
        <v>288</v>
      </c>
      <c r="C36" s="224"/>
      <c r="D36" s="238"/>
      <c r="E36" s="231"/>
      <c r="F36" s="201"/>
      <c r="G36" s="207"/>
      <c r="H36" s="207"/>
      <c r="I36" s="224"/>
    </row>
    <row r="37" spans="1:9" ht="25.5" customHeight="1" x14ac:dyDescent="0.25">
      <c r="A37" s="199"/>
      <c r="B37" s="164" t="s">
        <v>289</v>
      </c>
      <c r="C37" s="224"/>
      <c r="D37" s="238"/>
      <c r="E37" s="231"/>
      <c r="F37" s="201"/>
      <c r="G37" s="207"/>
      <c r="H37" s="207"/>
      <c r="I37" s="224"/>
    </row>
    <row r="38" spans="1:9" ht="45" customHeight="1" x14ac:dyDescent="0.25">
      <c r="A38" s="199"/>
      <c r="B38" s="164" t="s">
        <v>290</v>
      </c>
      <c r="C38" s="224"/>
      <c r="D38" s="238"/>
      <c r="E38" s="231"/>
      <c r="F38" s="201"/>
      <c r="G38" s="207"/>
      <c r="H38" s="207"/>
      <c r="I38" s="224"/>
    </row>
    <row r="39" spans="1:9" ht="30" customHeight="1" x14ac:dyDescent="0.25">
      <c r="A39" s="199"/>
      <c r="B39" s="164" t="s">
        <v>291</v>
      </c>
      <c r="C39" s="224"/>
      <c r="D39" s="238"/>
      <c r="E39" s="231"/>
      <c r="F39" s="201"/>
      <c r="G39" s="207"/>
      <c r="H39" s="207"/>
      <c r="I39" s="224"/>
    </row>
    <row r="40" spans="1:9" ht="47.25" customHeight="1" x14ac:dyDescent="0.25">
      <c r="A40" s="199"/>
      <c r="B40" s="164" t="s">
        <v>292</v>
      </c>
      <c r="C40" s="224"/>
      <c r="D40" s="238"/>
      <c r="E40" s="231"/>
      <c r="F40" s="201"/>
      <c r="G40" s="207"/>
      <c r="H40" s="207"/>
      <c r="I40" s="224"/>
    </row>
    <row r="41" spans="1:9" ht="31.5" customHeight="1" x14ac:dyDescent="0.25">
      <c r="A41" s="199"/>
      <c r="B41" s="164" t="s">
        <v>293</v>
      </c>
      <c r="C41" s="224"/>
      <c r="D41" s="238"/>
      <c r="E41" s="231"/>
      <c r="F41" s="201"/>
      <c r="G41" s="207"/>
      <c r="H41" s="207"/>
      <c r="I41" s="224"/>
    </row>
    <row r="42" spans="1:9" ht="15.75" x14ac:dyDescent="0.25">
      <c r="A42" s="199"/>
      <c r="B42" s="162" t="s">
        <v>294</v>
      </c>
      <c r="C42" s="163"/>
      <c r="D42" s="163"/>
      <c r="E42" s="162"/>
      <c r="F42" s="67">
        <v>0.08</v>
      </c>
      <c r="G42" s="237"/>
      <c r="H42" s="237"/>
      <c r="I42" s="150"/>
    </row>
    <row r="43" spans="1:9" x14ac:dyDescent="0.25">
      <c r="A43" s="199" t="s">
        <v>181</v>
      </c>
      <c r="B43" s="42" t="s">
        <v>283</v>
      </c>
      <c r="C43" s="224">
        <v>40</v>
      </c>
      <c r="D43" s="238"/>
      <c r="E43" s="231">
        <v>0.08</v>
      </c>
      <c r="F43" s="201"/>
      <c r="G43" s="207"/>
      <c r="H43" s="207"/>
      <c r="I43" s="224"/>
    </row>
    <row r="44" spans="1:9" ht="22.5" customHeight="1" x14ac:dyDescent="0.25">
      <c r="A44" s="199"/>
      <c r="B44" s="65" t="s">
        <v>295</v>
      </c>
      <c r="C44" s="224"/>
      <c r="D44" s="238"/>
      <c r="E44" s="231"/>
      <c r="F44" s="201"/>
      <c r="G44" s="207"/>
      <c r="H44" s="207"/>
      <c r="I44" s="224"/>
    </row>
    <row r="45" spans="1:9" ht="15.75" customHeight="1" x14ac:dyDescent="0.25">
      <c r="A45" s="199"/>
      <c r="B45" s="66" t="s">
        <v>250</v>
      </c>
      <c r="C45" s="224"/>
      <c r="D45" s="238"/>
      <c r="E45" s="231"/>
      <c r="F45" s="201"/>
      <c r="G45" s="207"/>
      <c r="H45" s="207"/>
      <c r="I45" s="224"/>
    </row>
    <row r="46" spans="1:9" ht="19.5" customHeight="1" x14ac:dyDescent="0.25">
      <c r="A46" s="199"/>
      <c r="B46" s="66" t="s">
        <v>285</v>
      </c>
      <c r="C46" s="224"/>
      <c r="D46" s="238"/>
      <c r="E46" s="231"/>
      <c r="F46" s="201"/>
      <c r="G46" s="207"/>
      <c r="H46" s="207"/>
      <c r="I46" s="224"/>
    </row>
    <row r="47" spans="1:9" ht="56.25" customHeight="1" x14ac:dyDescent="0.25">
      <c r="A47" s="199"/>
      <c r="B47" s="164" t="s">
        <v>286</v>
      </c>
      <c r="C47" s="224"/>
      <c r="D47" s="238"/>
      <c r="E47" s="231"/>
      <c r="F47" s="201"/>
      <c r="G47" s="207"/>
      <c r="H47" s="207"/>
      <c r="I47" s="224"/>
    </row>
    <row r="48" spans="1:9" ht="30" x14ac:dyDescent="0.25">
      <c r="A48" s="199"/>
      <c r="B48" s="164" t="s">
        <v>287</v>
      </c>
      <c r="C48" s="224"/>
      <c r="D48" s="238"/>
      <c r="E48" s="231"/>
      <c r="F48" s="201"/>
      <c r="G48" s="207"/>
      <c r="H48" s="207"/>
      <c r="I48" s="224"/>
    </row>
    <row r="49" spans="1:9" x14ac:dyDescent="0.25">
      <c r="A49" s="199"/>
      <c r="B49" s="164" t="s">
        <v>288</v>
      </c>
      <c r="C49" s="224"/>
      <c r="D49" s="224"/>
      <c r="E49" s="224"/>
      <c r="F49" s="201"/>
      <c r="G49" s="207"/>
      <c r="H49" s="207"/>
      <c r="I49" s="224"/>
    </row>
    <row r="50" spans="1:9" x14ac:dyDescent="0.25">
      <c r="A50" s="199"/>
      <c r="B50" s="164" t="s">
        <v>289</v>
      </c>
      <c r="C50" s="224"/>
      <c r="D50" s="224"/>
      <c r="E50" s="231"/>
      <c r="F50" s="231"/>
      <c r="G50" s="207"/>
      <c r="H50" s="207"/>
      <c r="I50" s="224"/>
    </row>
    <row r="51" spans="1:9" ht="30" x14ac:dyDescent="0.25">
      <c r="A51" s="199"/>
      <c r="B51" s="164" t="s">
        <v>290</v>
      </c>
      <c r="C51" s="224"/>
      <c r="D51" s="224"/>
      <c r="E51" s="231"/>
      <c r="F51" s="231"/>
      <c r="G51" s="207"/>
      <c r="H51" s="207"/>
      <c r="I51" s="224"/>
    </row>
    <row r="52" spans="1:9" x14ac:dyDescent="0.25">
      <c r="A52" s="199"/>
      <c r="B52" s="164" t="s">
        <v>291</v>
      </c>
      <c r="C52" s="224"/>
      <c r="D52" s="224"/>
      <c r="E52" s="231"/>
      <c r="F52" s="231"/>
      <c r="G52" s="207"/>
      <c r="H52" s="207"/>
      <c r="I52" s="224"/>
    </row>
    <row r="53" spans="1:9" ht="30" x14ac:dyDescent="0.25">
      <c r="A53" s="199"/>
      <c r="B53" s="164" t="s">
        <v>292</v>
      </c>
      <c r="C53" s="224"/>
      <c r="D53" s="224"/>
      <c r="E53" s="231"/>
      <c r="F53" s="231"/>
      <c r="G53" s="207"/>
      <c r="H53" s="207"/>
      <c r="I53" s="224"/>
    </row>
    <row r="54" spans="1:9" ht="30" x14ac:dyDescent="0.25">
      <c r="A54" s="199"/>
      <c r="B54" s="164" t="s">
        <v>293</v>
      </c>
      <c r="C54" s="224"/>
      <c r="D54" s="224"/>
      <c r="E54" s="231"/>
      <c r="F54" s="231"/>
      <c r="G54" s="207"/>
      <c r="H54" s="207"/>
      <c r="I54" s="224"/>
    </row>
    <row r="55" spans="1:9" ht="15.75" x14ac:dyDescent="0.25">
      <c r="A55" s="68"/>
      <c r="B55" s="69" t="s">
        <v>296</v>
      </c>
      <c r="C55" s="70"/>
      <c r="D55" s="163"/>
      <c r="E55" s="70"/>
      <c r="F55" s="71"/>
      <c r="G55" s="236"/>
      <c r="H55" s="236"/>
      <c r="I55" s="70"/>
    </row>
    <row r="56" spans="1:9" ht="15.75" x14ac:dyDescent="0.25">
      <c r="A56" s="199" t="s">
        <v>186</v>
      </c>
      <c r="B56" s="72" t="s">
        <v>297</v>
      </c>
      <c r="C56" s="224">
        <v>40</v>
      </c>
      <c r="D56" s="207"/>
      <c r="E56" s="231">
        <v>0.08</v>
      </c>
      <c r="F56" s="201"/>
      <c r="G56" s="207"/>
      <c r="H56" s="207"/>
      <c r="I56" s="224"/>
    </row>
    <row r="57" spans="1:9" x14ac:dyDescent="0.25">
      <c r="A57" s="199"/>
      <c r="B57" s="65" t="s">
        <v>298</v>
      </c>
      <c r="C57" s="224"/>
      <c r="D57" s="207"/>
      <c r="E57" s="231"/>
      <c r="F57" s="201"/>
      <c r="G57" s="207"/>
      <c r="H57" s="207"/>
      <c r="I57" s="224"/>
    </row>
    <row r="58" spans="1:9" x14ac:dyDescent="0.25">
      <c r="A58" s="199"/>
      <c r="B58" s="66" t="s">
        <v>250</v>
      </c>
      <c r="C58" s="224"/>
      <c r="D58" s="207"/>
      <c r="E58" s="231"/>
      <c r="F58" s="201"/>
      <c r="G58" s="207"/>
      <c r="H58" s="207"/>
      <c r="I58" s="224"/>
    </row>
    <row r="59" spans="1:9" ht="31.5" x14ac:dyDescent="0.25">
      <c r="A59" s="199"/>
      <c r="B59" s="165" t="s">
        <v>299</v>
      </c>
      <c r="C59" s="224"/>
      <c r="D59" s="207"/>
      <c r="E59" s="231"/>
      <c r="F59" s="201"/>
      <c r="G59" s="207"/>
      <c r="H59" s="207"/>
      <c r="I59" s="224"/>
    </row>
    <row r="60" spans="1:9" ht="31.5" x14ac:dyDescent="0.25">
      <c r="A60" s="199"/>
      <c r="B60" s="60" t="s">
        <v>300</v>
      </c>
      <c r="C60" s="224"/>
      <c r="D60" s="207"/>
      <c r="E60" s="231"/>
      <c r="F60" s="201"/>
      <c r="G60" s="207"/>
      <c r="H60" s="207"/>
      <c r="I60" s="224"/>
    </row>
    <row r="61" spans="1:9" ht="31.5" x14ac:dyDescent="0.25">
      <c r="A61" s="199"/>
      <c r="B61" s="60" t="s">
        <v>301</v>
      </c>
      <c r="C61" s="224"/>
      <c r="D61" s="207"/>
      <c r="E61" s="231"/>
      <c r="F61" s="201"/>
      <c r="G61" s="207"/>
      <c r="H61" s="207"/>
      <c r="I61" s="224"/>
    </row>
    <row r="62" spans="1:9" ht="31.5" x14ac:dyDescent="0.25">
      <c r="A62" s="199"/>
      <c r="B62" s="60" t="s">
        <v>302</v>
      </c>
      <c r="C62" s="224"/>
      <c r="D62" s="207"/>
      <c r="E62" s="231"/>
      <c r="F62" s="201"/>
      <c r="G62" s="207"/>
      <c r="H62" s="207"/>
      <c r="I62" s="224"/>
    </row>
    <row r="63" spans="1:9" ht="15.75" x14ac:dyDescent="0.25">
      <c r="A63" s="199"/>
      <c r="B63" s="60" t="s">
        <v>303</v>
      </c>
      <c r="C63" s="224"/>
      <c r="D63" s="207"/>
      <c r="E63" s="231"/>
      <c r="F63" s="201"/>
      <c r="G63" s="207"/>
      <c r="H63" s="207"/>
      <c r="I63" s="224"/>
    </row>
    <row r="64" spans="1:9" ht="47.25" x14ac:dyDescent="0.25">
      <c r="A64" s="199"/>
      <c r="B64" s="60" t="s">
        <v>192</v>
      </c>
      <c r="C64" s="224"/>
      <c r="D64" s="207"/>
      <c r="E64" s="231"/>
      <c r="F64" s="201"/>
      <c r="G64" s="207"/>
      <c r="H64" s="207"/>
      <c r="I64" s="224"/>
    </row>
    <row r="65" spans="1:9" ht="31.5" x14ac:dyDescent="0.25">
      <c r="A65" s="199"/>
      <c r="B65" s="60" t="s">
        <v>304</v>
      </c>
      <c r="C65" s="224"/>
      <c r="D65" s="207"/>
      <c r="E65" s="231"/>
      <c r="F65" s="201"/>
      <c r="G65" s="207"/>
      <c r="H65" s="207"/>
      <c r="I65" s="224"/>
    </row>
    <row r="66" spans="1:9" ht="63" x14ac:dyDescent="0.25">
      <c r="A66" s="199"/>
      <c r="B66" s="60" t="s">
        <v>305</v>
      </c>
      <c r="C66" s="224"/>
      <c r="D66" s="207"/>
      <c r="E66" s="231"/>
      <c r="F66" s="201"/>
      <c r="G66" s="207"/>
      <c r="H66" s="207"/>
      <c r="I66" s="224"/>
    </row>
    <row r="67" spans="1:9" ht="15.75" x14ac:dyDescent="0.25">
      <c r="A67" s="199"/>
      <c r="B67" s="60" t="s">
        <v>306</v>
      </c>
      <c r="C67" s="224"/>
      <c r="D67" s="207"/>
      <c r="E67" s="231"/>
      <c r="F67" s="201"/>
      <c r="G67" s="207"/>
      <c r="H67" s="207"/>
      <c r="I67" s="224"/>
    </row>
    <row r="68" spans="1:9" ht="47.25" x14ac:dyDescent="0.25">
      <c r="A68" s="199"/>
      <c r="B68" s="60" t="s">
        <v>307</v>
      </c>
      <c r="C68" s="224"/>
      <c r="D68" s="207"/>
      <c r="E68" s="231"/>
      <c r="F68" s="201"/>
      <c r="G68" s="207"/>
      <c r="H68" s="207"/>
      <c r="I68" s="224"/>
    </row>
    <row r="69" spans="1:9" ht="15.75" x14ac:dyDescent="0.25">
      <c r="A69" s="199"/>
      <c r="B69" s="162" t="s">
        <v>308</v>
      </c>
      <c r="C69" s="163"/>
      <c r="D69" s="163"/>
      <c r="E69" s="163"/>
      <c r="F69" s="163"/>
      <c r="G69" s="207"/>
      <c r="H69" s="207"/>
      <c r="I69" s="150"/>
    </row>
    <row r="70" spans="1:9" ht="15.75" x14ac:dyDescent="0.25">
      <c r="A70" s="199"/>
      <c r="B70" s="162" t="s">
        <v>309</v>
      </c>
      <c r="C70" s="163"/>
      <c r="D70" s="163"/>
      <c r="E70" s="163"/>
      <c r="F70" s="163"/>
      <c r="G70" s="207"/>
      <c r="H70" s="207"/>
      <c r="I70" s="150"/>
    </row>
    <row r="71" spans="1:9" ht="31.5" x14ac:dyDescent="0.25">
      <c r="A71" s="199" t="s">
        <v>197</v>
      </c>
      <c r="B71" s="72" t="s">
        <v>310</v>
      </c>
      <c r="C71" s="224">
        <v>40</v>
      </c>
      <c r="D71" s="234"/>
      <c r="E71" s="231">
        <v>0.08</v>
      </c>
      <c r="F71" s="235"/>
      <c r="G71" s="207"/>
      <c r="H71" s="207"/>
      <c r="I71" s="224"/>
    </row>
    <row r="72" spans="1:9" ht="47.25" x14ac:dyDescent="0.25">
      <c r="A72" s="199"/>
      <c r="B72" s="60" t="s">
        <v>311</v>
      </c>
      <c r="C72" s="224"/>
      <c r="D72" s="234"/>
      <c r="E72" s="231"/>
      <c r="F72" s="235"/>
      <c r="G72" s="207"/>
      <c r="H72" s="207"/>
      <c r="I72" s="224"/>
    </row>
    <row r="73" spans="1:9" ht="31.5" x14ac:dyDescent="0.25">
      <c r="A73" s="199"/>
      <c r="B73" s="60" t="s">
        <v>312</v>
      </c>
      <c r="C73" s="224"/>
      <c r="D73" s="234"/>
      <c r="E73" s="231"/>
      <c r="F73" s="235"/>
      <c r="G73" s="207"/>
      <c r="H73" s="207"/>
      <c r="I73" s="224"/>
    </row>
    <row r="74" spans="1:9" ht="15.75" x14ac:dyDescent="0.25">
      <c r="A74" s="199"/>
      <c r="B74" s="60" t="s">
        <v>313</v>
      </c>
      <c r="C74" s="224"/>
      <c r="D74" s="234"/>
      <c r="E74" s="231"/>
      <c r="F74" s="235"/>
      <c r="G74" s="207"/>
      <c r="H74" s="207"/>
      <c r="I74" s="224"/>
    </row>
    <row r="75" spans="1:9" ht="15.75" x14ac:dyDescent="0.25">
      <c r="A75" s="199"/>
      <c r="B75" s="60" t="s">
        <v>314</v>
      </c>
      <c r="C75" s="224"/>
      <c r="D75" s="234"/>
      <c r="E75" s="231"/>
      <c r="F75" s="235"/>
      <c r="G75" s="207"/>
      <c r="H75" s="207"/>
      <c r="I75" s="224"/>
    </row>
    <row r="76" spans="1:9" ht="31.5" x14ac:dyDescent="0.25">
      <c r="A76" s="199"/>
      <c r="B76" s="60" t="s">
        <v>315</v>
      </c>
      <c r="C76" s="224"/>
      <c r="D76" s="234"/>
      <c r="E76" s="231"/>
      <c r="F76" s="235"/>
      <c r="G76" s="207"/>
      <c r="H76" s="207"/>
      <c r="I76" s="224"/>
    </row>
    <row r="77" spans="1:9" ht="31.5" x14ac:dyDescent="0.25">
      <c r="A77" s="199"/>
      <c r="B77" s="60" t="s">
        <v>316</v>
      </c>
      <c r="C77" s="224"/>
      <c r="D77" s="234"/>
      <c r="E77" s="231"/>
      <c r="F77" s="235"/>
      <c r="G77" s="207"/>
      <c r="H77" s="207"/>
      <c r="I77" s="224"/>
    </row>
    <row r="78" spans="1:9" ht="31.5" x14ac:dyDescent="0.25">
      <c r="A78" s="199"/>
      <c r="B78" s="60" t="s">
        <v>317</v>
      </c>
      <c r="C78" s="224"/>
      <c r="D78" s="234"/>
      <c r="E78" s="231"/>
      <c r="F78" s="235"/>
      <c r="G78" s="207"/>
      <c r="H78" s="207"/>
      <c r="I78" s="224"/>
    </row>
    <row r="79" spans="1:9" ht="31.5" x14ac:dyDescent="0.25">
      <c r="A79" s="199"/>
      <c r="B79" s="60" t="s">
        <v>318</v>
      </c>
      <c r="C79" s="224"/>
      <c r="D79" s="234"/>
      <c r="E79" s="231"/>
      <c r="F79" s="235"/>
      <c r="G79" s="207"/>
      <c r="H79" s="207"/>
      <c r="I79" s="224"/>
    </row>
    <row r="80" spans="1:9" ht="15.75" x14ac:dyDescent="0.25">
      <c r="A80" s="199"/>
      <c r="B80" s="162" t="s">
        <v>23</v>
      </c>
      <c r="C80" s="44"/>
      <c r="D80" s="163"/>
      <c r="E80" s="163"/>
      <c r="F80" s="163"/>
      <c r="G80" s="207"/>
      <c r="H80" s="207"/>
      <c r="I80" s="150"/>
    </row>
    <row r="81" spans="1:9" ht="15.75" x14ac:dyDescent="0.25">
      <c r="A81" s="199"/>
      <c r="B81" s="162" t="s">
        <v>319</v>
      </c>
      <c r="C81" s="44"/>
      <c r="D81" s="163"/>
      <c r="E81" s="163"/>
      <c r="F81" s="163"/>
      <c r="G81" s="207"/>
      <c r="H81" s="207"/>
      <c r="I81" s="150"/>
    </row>
    <row r="82" spans="1:9" ht="45" x14ac:dyDescent="0.25">
      <c r="A82" s="199" t="s">
        <v>202</v>
      </c>
      <c r="B82" s="42" t="s">
        <v>320</v>
      </c>
      <c r="C82" s="224">
        <v>10</v>
      </c>
      <c r="D82" s="231"/>
      <c r="E82" s="231">
        <v>0.08</v>
      </c>
      <c r="F82" s="232"/>
      <c r="G82" s="233"/>
      <c r="H82" s="233"/>
      <c r="I82" s="224"/>
    </row>
    <row r="83" spans="1:9" x14ac:dyDescent="0.25">
      <c r="A83" s="199"/>
      <c r="B83" s="66" t="s">
        <v>250</v>
      </c>
      <c r="C83" s="224"/>
      <c r="D83" s="231"/>
      <c r="E83" s="231"/>
      <c r="F83" s="232"/>
      <c r="G83" s="233" t="s">
        <v>321</v>
      </c>
      <c r="H83" s="233"/>
      <c r="I83" s="224"/>
    </row>
    <row r="84" spans="1:9" x14ac:dyDescent="0.25">
      <c r="A84" s="199"/>
      <c r="B84" s="66" t="s">
        <v>322</v>
      </c>
      <c r="C84" s="224"/>
      <c r="D84" s="231"/>
      <c r="E84" s="231"/>
      <c r="F84" s="232"/>
      <c r="G84" s="233"/>
      <c r="H84" s="233"/>
      <c r="I84" s="224"/>
    </row>
    <row r="85" spans="1:9" x14ac:dyDescent="0.25">
      <c r="A85" s="199"/>
      <c r="B85" s="164" t="s">
        <v>323</v>
      </c>
      <c r="C85" s="224"/>
      <c r="D85" s="231"/>
      <c r="E85" s="231"/>
      <c r="F85" s="232"/>
      <c r="G85" s="233"/>
      <c r="H85" s="233"/>
      <c r="I85" s="224"/>
    </row>
    <row r="86" spans="1:9" x14ac:dyDescent="0.25">
      <c r="A86" s="199"/>
      <c r="B86" s="66" t="s">
        <v>324</v>
      </c>
      <c r="C86" s="224"/>
      <c r="D86" s="231"/>
      <c r="E86" s="231"/>
      <c r="F86" s="232"/>
      <c r="G86" s="233"/>
      <c r="H86" s="233"/>
      <c r="I86" s="224"/>
    </row>
    <row r="87" spans="1:9" ht="30" x14ac:dyDescent="0.25">
      <c r="A87" s="199"/>
      <c r="B87" s="164" t="s">
        <v>325</v>
      </c>
      <c r="C87" s="224"/>
      <c r="D87" s="231"/>
      <c r="E87" s="231"/>
      <c r="F87" s="232"/>
      <c r="G87" s="233"/>
      <c r="H87" s="233"/>
      <c r="I87" s="224"/>
    </row>
    <row r="88" spans="1:9" ht="45" x14ac:dyDescent="0.25">
      <c r="A88" s="199"/>
      <c r="B88" s="164" t="s">
        <v>326</v>
      </c>
      <c r="C88" s="224"/>
      <c r="D88" s="231"/>
      <c r="E88" s="231"/>
      <c r="F88" s="232"/>
      <c r="G88" s="233"/>
      <c r="H88" s="233"/>
      <c r="I88" s="224"/>
    </row>
    <row r="89" spans="1:9" x14ac:dyDescent="0.25">
      <c r="A89" s="199"/>
      <c r="B89" s="164" t="s">
        <v>327</v>
      </c>
      <c r="C89" s="224"/>
      <c r="D89" s="231"/>
      <c r="E89" s="231"/>
      <c r="F89" s="232"/>
      <c r="G89" s="233"/>
      <c r="H89" s="233"/>
      <c r="I89" s="224"/>
    </row>
    <row r="90" spans="1:9" ht="30" x14ac:dyDescent="0.25">
      <c r="A90" s="199"/>
      <c r="B90" s="164" t="s">
        <v>328</v>
      </c>
      <c r="C90" s="224"/>
      <c r="D90" s="231"/>
      <c r="E90" s="231"/>
      <c r="F90" s="232"/>
      <c r="G90" s="233"/>
      <c r="H90" s="233"/>
      <c r="I90" s="224"/>
    </row>
    <row r="91" spans="1:9" ht="50.25" customHeight="1" x14ac:dyDescent="0.25">
      <c r="A91" s="199"/>
      <c r="B91" s="164" t="s">
        <v>329</v>
      </c>
      <c r="C91" s="224"/>
      <c r="D91" s="231"/>
      <c r="E91" s="231"/>
      <c r="F91" s="232"/>
      <c r="G91" s="233"/>
      <c r="H91" s="233"/>
      <c r="I91" s="224"/>
    </row>
    <row r="92" spans="1:9" x14ac:dyDescent="0.25">
      <c r="A92" s="199"/>
      <c r="B92" s="230" t="s">
        <v>330</v>
      </c>
      <c r="C92" s="224"/>
      <c r="D92" s="231"/>
      <c r="E92" s="231"/>
      <c r="F92" s="232"/>
      <c r="G92" s="233"/>
      <c r="H92" s="233"/>
      <c r="I92" s="224"/>
    </row>
    <row r="93" spans="1:9" x14ac:dyDescent="0.25">
      <c r="A93" s="199"/>
      <c r="B93" s="230" t="s">
        <v>331</v>
      </c>
      <c r="C93" s="224"/>
      <c r="D93" s="231"/>
      <c r="E93" s="231"/>
      <c r="F93" s="232"/>
      <c r="G93" s="233"/>
      <c r="H93" s="233"/>
      <c r="I93" s="224"/>
    </row>
    <row r="94" spans="1:9" x14ac:dyDescent="0.25">
      <c r="A94" s="199"/>
      <c r="B94" s="164" t="s">
        <v>332</v>
      </c>
      <c r="C94" s="224"/>
      <c r="D94" s="231"/>
      <c r="E94" s="231"/>
      <c r="F94" s="232"/>
      <c r="G94" s="233"/>
      <c r="H94" s="233"/>
      <c r="I94" s="224"/>
    </row>
    <row r="95" spans="1:9" ht="30" x14ac:dyDescent="0.25">
      <c r="A95" s="199"/>
      <c r="B95" s="164" t="s">
        <v>333</v>
      </c>
      <c r="C95" s="224"/>
      <c r="D95" s="231"/>
      <c r="E95" s="231"/>
      <c r="F95" s="232"/>
      <c r="G95" s="233"/>
      <c r="H95" s="233"/>
      <c r="I95" s="224"/>
    </row>
    <row r="96" spans="1:9" x14ac:dyDescent="0.25">
      <c r="A96" s="199"/>
      <c r="B96" s="164" t="s">
        <v>334</v>
      </c>
      <c r="C96" s="224"/>
      <c r="D96" s="231"/>
      <c r="E96" s="231"/>
      <c r="F96" s="232"/>
      <c r="G96" s="233"/>
      <c r="H96" s="233"/>
      <c r="I96" s="224"/>
    </row>
    <row r="97" spans="1:9" ht="30" x14ac:dyDescent="0.25">
      <c r="A97" s="199"/>
      <c r="B97" s="164" t="s">
        <v>335</v>
      </c>
      <c r="C97" s="224"/>
      <c r="D97" s="231"/>
      <c r="E97" s="231"/>
      <c r="F97" s="232"/>
      <c r="G97" s="233"/>
      <c r="H97" s="233"/>
      <c r="I97" s="224"/>
    </row>
    <row r="98" spans="1:9" x14ac:dyDescent="0.25">
      <c r="A98" s="199"/>
      <c r="B98" s="164" t="s">
        <v>336</v>
      </c>
      <c r="C98" s="224"/>
      <c r="D98" s="231"/>
      <c r="E98" s="231"/>
      <c r="F98" s="232"/>
      <c r="G98" s="233"/>
      <c r="H98" s="233"/>
      <c r="I98" s="224"/>
    </row>
    <row r="99" spans="1:9" ht="45" x14ac:dyDescent="0.25">
      <c r="A99" s="199"/>
      <c r="B99" s="164" t="s">
        <v>337</v>
      </c>
      <c r="C99" s="224"/>
      <c r="D99" s="231"/>
      <c r="E99" s="231"/>
      <c r="F99" s="232"/>
      <c r="G99" s="233"/>
      <c r="H99" s="233"/>
      <c r="I99" s="224"/>
    </row>
    <row r="100" spans="1:9" ht="30" x14ac:dyDescent="0.25">
      <c r="A100" s="199"/>
      <c r="B100" s="164" t="s">
        <v>338</v>
      </c>
      <c r="C100" s="224"/>
      <c r="D100" s="231"/>
      <c r="E100" s="231"/>
      <c r="F100" s="232"/>
      <c r="G100" s="233"/>
      <c r="H100" s="233"/>
      <c r="I100" s="224"/>
    </row>
    <row r="101" spans="1:9" x14ac:dyDescent="0.25">
      <c r="A101" s="199"/>
      <c r="B101" s="164" t="s">
        <v>339</v>
      </c>
      <c r="C101" s="224"/>
      <c r="D101" s="231"/>
      <c r="E101" s="231"/>
      <c r="F101" s="232"/>
      <c r="G101" s="233"/>
      <c r="H101" s="233"/>
      <c r="I101" s="224"/>
    </row>
    <row r="102" spans="1:9" x14ac:dyDescent="0.25">
      <c r="A102" s="199"/>
      <c r="B102" s="164" t="s">
        <v>340</v>
      </c>
      <c r="C102" s="224"/>
      <c r="D102" s="231"/>
      <c r="E102" s="231"/>
      <c r="F102" s="232"/>
      <c r="G102" s="233"/>
      <c r="H102" s="233"/>
      <c r="I102" s="224"/>
    </row>
    <row r="103" spans="1:9" x14ac:dyDescent="0.25">
      <c r="A103" s="199"/>
      <c r="B103" s="164" t="s">
        <v>341</v>
      </c>
      <c r="C103" s="224"/>
      <c r="D103" s="231"/>
      <c r="E103" s="231"/>
      <c r="F103" s="232"/>
      <c r="G103" s="233"/>
      <c r="H103" s="233"/>
      <c r="I103" s="224"/>
    </row>
    <row r="104" spans="1:9" ht="15.75" x14ac:dyDescent="0.25">
      <c r="A104" s="199"/>
      <c r="B104" s="60" t="s">
        <v>342</v>
      </c>
      <c r="C104" s="224"/>
      <c r="D104" s="231"/>
      <c r="E104" s="231"/>
      <c r="F104" s="232"/>
      <c r="G104" s="233"/>
      <c r="H104" s="233"/>
      <c r="I104" s="224"/>
    </row>
    <row r="105" spans="1:9" ht="31.5" x14ac:dyDescent="0.25">
      <c r="A105" s="199"/>
      <c r="B105" s="60" t="s">
        <v>343</v>
      </c>
      <c r="C105" s="224"/>
      <c r="D105" s="231"/>
      <c r="E105" s="231"/>
      <c r="F105" s="232"/>
      <c r="G105" s="233"/>
      <c r="H105" s="233"/>
      <c r="I105" s="224"/>
    </row>
    <row r="106" spans="1:9" ht="31.5" x14ac:dyDescent="0.25">
      <c r="A106" s="199"/>
      <c r="B106" s="60" t="s">
        <v>344</v>
      </c>
      <c r="C106" s="224"/>
      <c r="D106" s="231"/>
      <c r="E106" s="231"/>
      <c r="F106" s="232"/>
      <c r="G106" s="233"/>
      <c r="H106" s="233"/>
      <c r="I106" s="224"/>
    </row>
    <row r="107" spans="1:9" ht="31.5" x14ac:dyDescent="0.25">
      <c r="A107" s="199"/>
      <c r="B107" s="60" t="s">
        <v>345</v>
      </c>
      <c r="C107" s="224"/>
      <c r="D107" s="231"/>
      <c r="E107" s="231"/>
      <c r="F107" s="232"/>
      <c r="G107" s="233"/>
      <c r="H107" s="233"/>
      <c r="I107" s="224"/>
    </row>
    <row r="108" spans="1:9" x14ac:dyDescent="0.25">
      <c r="A108" s="199"/>
      <c r="B108" s="162" t="s">
        <v>346</v>
      </c>
      <c r="C108" s="224"/>
      <c r="D108" s="163"/>
      <c r="E108" s="163"/>
      <c r="F108" s="163"/>
      <c r="G108" s="233"/>
      <c r="H108" s="233"/>
      <c r="I108" s="224"/>
    </row>
    <row r="109" spans="1:9" x14ac:dyDescent="0.25">
      <c r="A109" s="199"/>
      <c r="B109" s="162" t="s">
        <v>347</v>
      </c>
      <c r="C109" s="224"/>
      <c r="D109" s="163"/>
      <c r="E109" s="163"/>
      <c r="F109" s="163"/>
      <c r="G109" s="233"/>
      <c r="H109" s="233"/>
      <c r="I109" s="224"/>
    </row>
    <row r="110" spans="1:9" x14ac:dyDescent="0.25">
      <c r="A110" s="199"/>
      <c r="B110" s="162" t="s">
        <v>348</v>
      </c>
      <c r="C110" s="224"/>
      <c r="D110" s="163"/>
      <c r="E110" s="163"/>
      <c r="F110" s="163"/>
      <c r="G110" s="233"/>
      <c r="H110" s="233"/>
      <c r="I110" s="224"/>
    </row>
    <row r="111" spans="1:9" x14ac:dyDescent="0.25">
      <c r="A111" s="199"/>
      <c r="B111" s="162" t="s">
        <v>349</v>
      </c>
      <c r="C111" s="224"/>
      <c r="D111" s="163"/>
      <c r="E111" s="163"/>
      <c r="F111" s="163"/>
      <c r="G111" s="233"/>
      <c r="H111" s="233"/>
      <c r="I111" s="224"/>
    </row>
    <row r="112" spans="1:9" x14ac:dyDescent="0.25">
      <c r="A112" s="199"/>
      <c r="B112" s="162" t="s">
        <v>281</v>
      </c>
      <c r="C112" s="224"/>
      <c r="D112" s="163"/>
      <c r="E112" s="163"/>
      <c r="F112" s="163"/>
      <c r="G112" s="233"/>
      <c r="H112" s="233"/>
      <c r="I112" s="224"/>
    </row>
    <row r="113" spans="1:9" x14ac:dyDescent="0.25">
      <c r="A113" s="199"/>
      <c r="B113" s="162" t="s">
        <v>350</v>
      </c>
      <c r="C113" s="224"/>
      <c r="D113" s="163"/>
      <c r="E113" s="163"/>
      <c r="F113" s="163"/>
      <c r="G113" s="233"/>
      <c r="H113" s="233"/>
      <c r="I113" s="224"/>
    </row>
  </sheetData>
  <mergeCells count="52">
    <mergeCell ref="G4:H29"/>
    <mergeCell ref="C25:C29"/>
    <mergeCell ref="E25:E29"/>
    <mergeCell ref="I4:I18"/>
    <mergeCell ref="G3:H3"/>
    <mergeCell ref="A4:A29"/>
    <mergeCell ref="C4:C18"/>
    <mergeCell ref="D4:D18"/>
    <mergeCell ref="E4:E18"/>
    <mergeCell ref="F4:F18"/>
    <mergeCell ref="I30:I41"/>
    <mergeCell ref="G42:H42"/>
    <mergeCell ref="A43:A54"/>
    <mergeCell ref="C43:C54"/>
    <mergeCell ref="D43:D54"/>
    <mergeCell ref="E43:E54"/>
    <mergeCell ref="F43:F54"/>
    <mergeCell ref="G43:H54"/>
    <mergeCell ref="I43:I54"/>
    <mergeCell ref="A30:A42"/>
    <mergeCell ref="C30:C41"/>
    <mergeCell ref="D30:D41"/>
    <mergeCell ref="E30:E41"/>
    <mergeCell ref="F30:F41"/>
    <mergeCell ref="G30:H41"/>
    <mergeCell ref="G55:H55"/>
    <mergeCell ref="A56:A70"/>
    <mergeCell ref="C56:C68"/>
    <mergeCell ref="D56:D68"/>
    <mergeCell ref="E56:E68"/>
    <mergeCell ref="F56:F68"/>
    <mergeCell ref="G56:H68"/>
    <mergeCell ref="I56:I68"/>
    <mergeCell ref="G69:H69"/>
    <mergeCell ref="G70:H70"/>
    <mergeCell ref="A71:A81"/>
    <mergeCell ref="C71:C79"/>
    <mergeCell ref="D71:D79"/>
    <mergeCell ref="E71:E79"/>
    <mergeCell ref="F71:F79"/>
    <mergeCell ref="G71:H79"/>
    <mergeCell ref="I71:I79"/>
    <mergeCell ref="I82:I113"/>
    <mergeCell ref="B92:B93"/>
    <mergeCell ref="G80:H80"/>
    <mergeCell ref="G81:H81"/>
    <mergeCell ref="A82:A113"/>
    <mergeCell ref="C82:C113"/>
    <mergeCell ref="D82:D107"/>
    <mergeCell ref="E82:E107"/>
    <mergeCell ref="F82:F107"/>
    <mergeCell ref="G82:H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3B60-0BF5-4ABF-9424-9FB4BA358175}">
  <dimension ref="A1:I9"/>
  <sheetViews>
    <sheetView workbookViewId="0">
      <selection activeCell="E5" sqref="E5"/>
    </sheetView>
  </sheetViews>
  <sheetFormatPr defaultRowHeight="15" x14ac:dyDescent="0.25"/>
  <cols>
    <col min="2" max="2" width="34" customWidth="1"/>
  </cols>
  <sheetData>
    <row r="1" spans="1:9" ht="15.75" x14ac:dyDescent="0.25">
      <c r="A1" s="2" t="s">
        <v>351</v>
      </c>
    </row>
    <row r="2" spans="1:9" ht="15.75" x14ac:dyDescent="0.25">
      <c r="A2" s="3"/>
    </row>
    <row r="3" spans="1:9" ht="16.5" thickBot="1" x14ac:dyDescent="0.3">
      <c r="A3" s="3"/>
    </row>
    <row r="4" spans="1:9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20" t="s">
        <v>155</v>
      </c>
      <c r="G4" s="194" t="s">
        <v>246</v>
      </c>
      <c r="H4" s="194"/>
      <c r="I4" s="20" t="s">
        <v>156</v>
      </c>
    </row>
    <row r="5" spans="1:9" ht="47.25" x14ac:dyDescent="0.25">
      <c r="A5" s="149" t="s">
        <v>247</v>
      </c>
      <c r="B5" s="72" t="s">
        <v>352</v>
      </c>
      <c r="C5" s="150">
        <v>5</v>
      </c>
      <c r="D5" s="151"/>
      <c r="E5" s="73"/>
      <c r="F5" s="152">
        <v>0.08</v>
      </c>
      <c r="G5" s="207">
        <f>E5*C5</f>
        <v>0</v>
      </c>
      <c r="H5" s="207"/>
      <c r="I5" s="150">
        <f>(G5*F5)+G5</f>
        <v>0</v>
      </c>
    </row>
    <row r="6" spans="1:9" x14ac:dyDescent="0.25">
      <c r="C6" s="74"/>
      <c r="D6" s="74"/>
      <c r="E6" s="74"/>
      <c r="F6" s="74"/>
      <c r="G6" s="74"/>
      <c r="H6" s="74"/>
      <c r="I6" s="74"/>
    </row>
    <row r="7" spans="1:9" ht="15.75" x14ac:dyDescent="0.25">
      <c r="A7" s="75" t="s">
        <v>242</v>
      </c>
      <c r="B7">
        <f>G5</f>
        <v>0</v>
      </c>
      <c r="C7" s="74"/>
      <c r="D7" s="74"/>
      <c r="E7" s="74"/>
      <c r="F7" s="74"/>
      <c r="G7" s="74"/>
      <c r="H7" s="74"/>
      <c r="I7" s="74"/>
    </row>
    <row r="8" spans="1:9" x14ac:dyDescent="0.25">
      <c r="A8" s="76" t="s">
        <v>243</v>
      </c>
      <c r="B8">
        <f>I5</f>
        <v>0</v>
      </c>
      <c r="C8" s="74"/>
      <c r="D8" s="74"/>
      <c r="E8" s="74"/>
      <c r="F8" s="74"/>
      <c r="G8" s="74"/>
      <c r="H8" s="74"/>
      <c r="I8" s="74"/>
    </row>
    <row r="9" spans="1:9" x14ac:dyDescent="0.25">
      <c r="A9" s="76" t="s">
        <v>244</v>
      </c>
      <c r="C9" s="74"/>
      <c r="D9" s="74"/>
      <c r="E9" s="74"/>
      <c r="F9" s="74"/>
      <c r="G9" s="74"/>
      <c r="H9" s="74"/>
      <c r="I9" s="74"/>
    </row>
  </sheetData>
  <mergeCells count="2">
    <mergeCell ref="G4:H4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ADCE-8C7E-4E34-BE6B-86773037171B}">
  <dimension ref="A1:I16"/>
  <sheetViews>
    <sheetView workbookViewId="0">
      <selection activeCell="E5" sqref="E5:E11"/>
    </sheetView>
  </sheetViews>
  <sheetFormatPr defaultRowHeight="15" x14ac:dyDescent="0.25"/>
  <cols>
    <col min="2" max="2" width="97.7109375" customWidth="1"/>
  </cols>
  <sheetData>
    <row r="1" spans="1:9" ht="15.75" x14ac:dyDescent="0.25">
      <c r="A1" s="191" t="s">
        <v>353</v>
      </c>
      <c r="B1" s="191"/>
      <c r="C1" s="74"/>
      <c r="D1" s="74"/>
      <c r="E1" s="74"/>
      <c r="F1" s="74"/>
      <c r="G1" s="74"/>
      <c r="H1" s="74"/>
      <c r="I1" s="74"/>
    </row>
    <row r="2" spans="1:9" ht="15.75" x14ac:dyDescent="0.25">
      <c r="A2" s="3"/>
      <c r="C2" s="74"/>
      <c r="D2" s="74"/>
      <c r="E2" s="74"/>
      <c r="F2" s="74"/>
      <c r="G2" s="74"/>
      <c r="H2" s="74"/>
      <c r="I2" s="74"/>
    </row>
    <row r="3" spans="1:9" ht="16.5" thickBot="1" x14ac:dyDescent="0.3">
      <c r="A3" s="3"/>
      <c r="C3" s="74"/>
      <c r="D3" s="74"/>
      <c r="E3" s="74"/>
      <c r="F3" s="74"/>
      <c r="G3" s="74"/>
      <c r="H3" s="74"/>
      <c r="I3" s="74"/>
    </row>
    <row r="4" spans="1:9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20" t="s">
        <v>155</v>
      </c>
      <c r="G4" s="194" t="s">
        <v>246</v>
      </c>
      <c r="H4" s="194"/>
      <c r="I4" s="20" t="s">
        <v>156</v>
      </c>
    </row>
    <row r="5" spans="1:9" ht="16.5" thickBot="1" x14ac:dyDescent="0.3">
      <c r="A5" s="194" t="s">
        <v>247</v>
      </c>
      <c r="B5" s="77" t="s">
        <v>354</v>
      </c>
      <c r="C5" s="205">
        <v>20</v>
      </c>
      <c r="D5" s="203"/>
      <c r="E5" s="205"/>
      <c r="F5" s="197">
        <v>0.08</v>
      </c>
      <c r="G5" s="203">
        <f>E5*C5</f>
        <v>0</v>
      </c>
      <c r="H5" s="203"/>
      <c r="I5" s="205">
        <f>(G5*F5)+G5</f>
        <v>0</v>
      </c>
    </row>
    <row r="6" spans="1:9" ht="15.75" thickBot="1" x14ac:dyDescent="0.3">
      <c r="A6" s="194"/>
      <c r="B6" s="49"/>
      <c r="C6" s="205"/>
      <c r="D6" s="203"/>
      <c r="E6" s="205"/>
      <c r="F6" s="197"/>
      <c r="G6" s="203"/>
      <c r="H6" s="203"/>
      <c r="I6" s="205"/>
    </row>
    <row r="7" spans="1:9" ht="111" thickBot="1" x14ac:dyDescent="0.3">
      <c r="A7" s="194"/>
      <c r="B7" s="43" t="s">
        <v>355</v>
      </c>
      <c r="C7" s="205"/>
      <c r="D7" s="203"/>
      <c r="E7" s="205"/>
      <c r="F7" s="197"/>
      <c r="G7" s="203"/>
      <c r="H7" s="203"/>
      <c r="I7" s="205"/>
    </row>
    <row r="8" spans="1:9" ht="15.75" thickBot="1" x14ac:dyDescent="0.3">
      <c r="A8" s="194"/>
      <c r="B8" s="49"/>
      <c r="C8" s="205"/>
      <c r="D8" s="203"/>
      <c r="E8" s="205"/>
      <c r="F8" s="197"/>
      <c r="G8" s="203"/>
      <c r="H8" s="203"/>
      <c r="I8" s="205"/>
    </row>
    <row r="9" spans="1:9" ht="16.5" thickBot="1" x14ac:dyDescent="0.3">
      <c r="A9" s="194"/>
      <c r="B9" s="43" t="s">
        <v>356</v>
      </c>
      <c r="C9" s="205"/>
      <c r="D9" s="203"/>
      <c r="E9" s="205"/>
      <c r="F9" s="197"/>
      <c r="G9" s="203"/>
      <c r="H9" s="203"/>
      <c r="I9" s="205"/>
    </row>
    <row r="10" spans="1:9" ht="15.75" thickBot="1" x14ac:dyDescent="0.3">
      <c r="A10" s="194"/>
      <c r="B10" s="49"/>
      <c r="C10" s="205"/>
      <c r="D10" s="203"/>
      <c r="E10" s="205"/>
      <c r="F10" s="197"/>
      <c r="G10" s="203"/>
      <c r="H10" s="203"/>
      <c r="I10" s="205"/>
    </row>
    <row r="11" spans="1:9" ht="16.5" thickBot="1" x14ac:dyDescent="0.3">
      <c r="A11" s="194"/>
      <c r="B11" s="78" t="s">
        <v>357</v>
      </c>
      <c r="C11" s="205"/>
      <c r="D11" s="203"/>
      <c r="E11" s="205"/>
      <c r="F11" s="197"/>
      <c r="G11" s="203"/>
      <c r="H11" s="203"/>
      <c r="I11" s="205"/>
    </row>
    <row r="12" spans="1:9" ht="16.5" thickBot="1" x14ac:dyDescent="0.3">
      <c r="A12" s="57"/>
      <c r="B12" s="58" t="s">
        <v>241</v>
      </c>
      <c r="C12" s="18">
        <f>C5</f>
        <v>20</v>
      </c>
      <c r="D12" s="18"/>
      <c r="E12" s="18">
        <f>E5</f>
        <v>0</v>
      </c>
      <c r="F12" s="79">
        <f>F5</f>
        <v>0.08</v>
      </c>
      <c r="G12" s="203">
        <f>G5</f>
        <v>0</v>
      </c>
      <c r="H12" s="203"/>
      <c r="I12" s="20">
        <f>I5</f>
        <v>0</v>
      </c>
    </row>
    <row r="13" spans="1:9" x14ac:dyDescent="0.25">
      <c r="C13" s="74"/>
      <c r="D13" s="74"/>
      <c r="E13" s="74"/>
      <c r="F13" s="74"/>
      <c r="G13" s="74"/>
      <c r="H13" s="74"/>
      <c r="I13" s="74"/>
    </row>
    <row r="14" spans="1:9" ht="15.75" x14ac:dyDescent="0.25">
      <c r="A14" s="75" t="s">
        <v>242</v>
      </c>
      <c r="B14">
        <f>G12</f>
        <v>0</v>
      </c>
      <c r="C14" s="74"/>
      <c r="D14" s="74"/>
      <c r="E14" s="74"/>
      <c r="F14" s="74"/>
      <c r="G14" s="74"/>
      <c r="H14" s="74"/>
      <c r="I14" s="74"/>
    </row>
    <row r="15" spans="1:9" x14ac:dyDescent="0.25">
      <c r="A15" s="76" t="s">
        <v>243</v>
      </c>
      <c r="B15">
        <f>I12</f>
        <v>0</v>
      </c>
      <c r="C15" s="74"/>
      <c r="D15" s="74"/>
      <c r="E15" s="74"/>
      <c r="F15" s="74"/>
      <c r="G15" s="74"/>
      <c r="H15" s="74"/>
      <c r="I15" s="74"/>
    </row>
    <row r="16" spans="1:9" x14ac:dyDescent="0.25">
      <c r="A16" s="76" t="s">
        <v>244</v>
      </c>
      <c r="C16" s="74"/>
      <c r="D16" s="74"/>
      <c r="E16" s="74"/>
      <c r="F16" s="74"/>
      <c r="G16" s="74"/>
      <c r="H16" s="74"/>
      <c r="I16" s="74"/>
    </row>
  </sheetData>
  <mergeCells count="10">
    <mergeCell ref="I5:I11"/>
    <mergeCell ref="G12:H12"/>
    <mergeCell ref="A1:B1"/>
    <mergeCell ref="G4:H4"/>
    <mergeCell ref="A5:A11"/>
    <mergeCell ref="C5:C11"/>
    <mergeCell ref="D5:D11"/>
    <mergeCell ref="E5:E11"/>
    <mergeCell ref="F5:F11"/>
    <mergeCell ref="G5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5DB3-125C-47FD-9896-BEDE1CCE7CEA}">
  <dimension ref="A1:I13"/>
  <sheetViews>
    <sheetView workbookViewId="0">
      <selection activeCell="E5" sqref="E5:E8"/>
    </sheetView>
  </sheetViews>
  <sheetFormatPr defaultRowHeight="15" x14ac:dyDescent="0.25"/>
  <cols>
    <col min="2" max="2" width="71.5703125" customWidth="1"/>
  </cols>
  <sheetData>
    <row r="1" spans="1:9" ht="15.75" x14ac:dyDescent="0.25">
      <c r="A1" s="191" t="s">
        <v>358</v>
      </c>
      <c r="B1" s="191"/>
      <c r="C1" s="74"/>
      <c r="D1" s="74"/>
      <c r="E1" s="74"/>
      <c r="F1" s="74"/>
      <c r="G1" s="74"/>
      <c r="H1" s="74"/>
      <c r="I1" s="74"/>
    </row>
    <row r="2" spans="1:9" ht="15.75" x14ac:dyDescent="0.25">
      <c r="A2" s="3"/>
      <c r="C2" s="74"/>
      <c r="D2" s="74"/>
      <c r="E2" s="74"/>
      <c r="F2" s="74"/>
      <c r="G2" s="74"/>
      <c r="H2" s="74"/>
      <c r="I2" s="74"/>
    </row>
    <row r="3" spans="1:9" ht="16.5" thickBot="1" x14ac:dyDescent="0.3">
      <c r="A3" s="3"/>
      <c r="C3" s="74"/>
      <c r="D3" s="74"/>
      <c r="E3" s="74"/>
      <c r="F3" s="74"/>
      <c r="G3" s="74"/>
      <c r="H3" s="74"/>
      <c r="I3" s="74"/>
    </row>
    <row r="4" spans="1:9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20" t="s">
        <v>155</v>
      </c>
      <c r="G4" s="194" t="s">
        <v>246</v>
      </c>
      <c r="H4" s="194"/>
      <c r="I4" s="20" t="s">
        <v>156</v>
      </c>
    </row>
    <row r="5" spans="1:9" ht="16.5" thickBot="1" x14ac:dyDescent="0.3">
      <c r="A5" s="194" t="s">
        <v>247</v>
      </c>
      <c r="B5" s="80" t="s">
        <v>359</v>
      </c>
      <c r="C5" s="205">
        <v>40</v>
      </c>
      <c r="D5" s="203"/>
      <c r="E5" s="205"/>
      <c r="F5" s="197">
        <v>0.08</v>
      </c>
      <c r="G5" s="203">
        <f>E5*C5</f>
        <v>0</v>
      </c>
      <c r="H5" s="203"/>
      <c r="I5" s="205">
        <f>(G5*F5)+G5</f>
        <v>0</v>
      </c>
    </row>
    <row r="6" spans="1:9" ht="95.25" thickBot="1" x14ac:dyDescent="0.3">
      <c r="A6" s="194"/>
      <c r="B6" s="38" t="s">
        <v>360</v>
      </c>
      <c r="C6" s="205"/>
      <c r="D6" s="203"/>
      <c r="E6" s="205"/>
      <c r="F6" s="197"/>
      <c r="G6" s="203"/>
      <c r="H6" s="203"/>
      <c r="I6" s="205"/>
    </row>
    <row r="7" spans="1:9" ht="32.25" thickBot="1" x14ac:dyDescent="0.3">
      <c r="A7" s="194"/>
      <c r="B7" s="38" t="s">
        <v>361</v>
      </c>
      <c r="C7" s="205"/>
      <c r="D7" s="203"/>
      <c r="E7" s="205"/>
      <c r="F7" s="197"/>
      <c r="G7" s="203"/>
      <c r="H7" s="203"/>
      <c r="I7" s="205"/>
    </row>
    <row r="8" spans="1:9" ht="48" thickBot="1" x14ac:dyDescent="0.3">
      <c r="A8" s="194"/>
      <c r="B8" s="55" t="s">
        <v>362</v>
      </c>
      <c r="C8" s="205"/>
      <c r="D8" s="203"/>
      <c r="E8" s="205"/>
      <c r="F8" s="197"/>
      <c r="G8" s="203"/>
      <c r="H8" s="203"/>
      <c r="I8" s="205"/>
    </row>
    <row r="9" spans="1:9" ht="16.5" thickBot="1" x14ac:dyDescent="0.3">
      <c r="A9" s="57"/>
      <c r="B9" s="58" t="s">
        <v>241</v>
      </c>
      <c r="C9" s="18">
        <f>C5</f>
        <v>40</v>
      </c>
      <c r="D9" s="18"/>
      <c r="E9" s="18">
        <f>E5</f>
        <v>0</v>
      </c>
      <c r="F9" s="79">
        <f>F5</f>
        <v>0.08</v>
      </c>
      <c r="G9" s="203">
        <f>G5</f>
        <v>0</v>
      </c>
      <c r="H9" s="203"/>
      <c r="I9" s="145">
        <f>I5</f>
        <v>0</v>
      </c>
    </row>
    <row r="10" spans="1:9" x14ac:dyDescent="0.25">
      <c r="C10" s="74"/>
      <c r="D10" s="74"/>
      <c r="E10" s="74"/>
      <c r="F10" s="74"/>
      <c r="G10" s="74"/>
      <c r="H10" s="74"/>
      <c r="I10" s="74"/>
    </row>
    <row r="11" spans="1:9" ht="15.75" x14ac:dyDescent="0.25">
      <c r="A11" s="75" t="s">
        <v>242</v>
      </c>
      <c r="B11">
        <f>G9</f>
        <v>0</v>
      </c>
      <c r="C11" s="74"/>
      <c r="D11" s="74"/>
      <c r="E11" s="74"/>
      <c r="F11" s="74"/>
      <c r="G11" s="74"/>
      <c r="H11" s="74"/>
      <c r="I11" s="74"/>
    </row>
    <row r="12" spans="1:9" x14ac:dyDescent="0.25">
      <c r="A12" s="76" t="s">
        <v>243</v>
      </c>
      <c r="B12">
        <f>I9</f>
        <v>0</v>
      </c>
      <c r="C12" s="74"/>
      <c r="D12" s="74"/>
      <c r="E12" s="74"/>
      <c r="F12" s="74"/>
      <c r="G12" s="74"/>
      <c r="H12" s="74"/>
      <c r="I12" s="74"/>
    </row>
    <row r="13" spans="1:9" x14ac:dyDescent="0.25">
      <c r="A13" s="76" t="s">
        <v>244</v>
      </c>
      <c r="C13" s="74"/>
      <c r="D13" s="74"/>
      <c r="E13" s="74"/>
      <c r="F13" s="74"/>
      <c r="G13" s="74"/>
      <c r="H13" s="74"/>
      <c r="I13" s="74"/>
    </row>
  </sheetData>
  <mergeCells count="10">
    <mergeCell ref="I5:I8"/>
    <mergeCell ref="G9:H9"/>
    <mergeCell ref="A1:B1"/>
    <mergeCell ref="G4:H4"/>
    <mergeCell ref="A5:A8"/>
    <mergeCell ref="C5:C8"/>
    <mergeCell ref="D5:D8"/>
    <mergeCell ref="E5:E8"/>
    <mergeCell ref="F5:F8"/>
    <mergeCell ref="G5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1209-3BC0-48D2-85F6-AEEF7EA2159B}">
  <dimension ref="A1:I17"/>
  <sheetViews>
    <sheetView workbookViewId="0">
      <selection activeCell="I7" sqref="I7"/>
    </sheetView>
  </sheetViews>
  <sheetFormatPr defaultRowHeight="15" x14ac:dyDescent="0.25"/>
  <cols>
    <col min="2" max="2" width="58.42578125" customWidth="1"/>
  </cols>
  <sheetData>
    <row r="1" spans="1:9" ht="15.75" x14ac:dyDescent="0.25">
      <c r="A1" s="2" t="s">
        <v>363</v>
      </c>
      <c r="C1" s="74"/>
      <c r="D1" s="74"/>
      <c r="E1" s="74"/>
      <c r="F1" s="74"/>
      <c r="G1" s="74"/>
      <c r="H1" s="74"/>
      <c r="I1" s="74"/>
    </row>
    <row r="2" spans="1:9" ht="15.75" x14ac:dyDescent="0.25">
      <c r="A2" s="3"/>
      <c r="C2" s="74"/>
      <c r="D2" s="74"/>
      <c r="E2" s="74"/>
      <c r="F2" s="74"/>
      <c r="G2" s="74"/>
      <c r="H2" s="74"/>
      <c r="I2" s="74"/>
    </row>
    <row r="3" spans="1:9" ht="16.5" thickBot="1" x14ac:dyDescent="0.3">
      <c r="A3" s="3"/>
      <c r="C3" s="74"/>
      <c r="D3" s="74"/>
      <c r="E3" s="74"/>
      <c r="F3" s="74"/>
      <c r="G3" s="74"/>
      <c r="H3" s="74"/>
      <c r="I3" s="74"/>
    </row>
    <row r="4" spans="1:9" ht="32.25" thickBot="1" x14ac:dyDescent="0.3">
      <c r="A4" s="18" t="s">
        <v>150</v>
      </c>
      <c r="B4" s="18" t="s">
        <v>151</v>
      </c>
      <c r="C4" s="18" t="s">
        <v>152</v>
      </c>
      <c r="D4" s="18" t="s">
        <v>153</v>
      </c>
      <c r="E4" s="18" t="s">
        <v>154</v>
      </c>
      <c r="F4" s="20" t="s">
        <v>155</v>
      </c>
      <c r="G4" s="194" t="s">
        <v>246</v>
      </c>
      <c r="H4" s="194"/>
      <c r="I4" s="20" t="s">
        <v>156</v>
      </c>
    </row>
    <row r="5" spans="1:9" ht="16.5" thickBot="1" x14ac:dyDescent="0.3">
      <c r="A5" s="194" t="s">
        <v>247</v>
      </c>
      <c r="B5" s="37" t="s">
        <v>364</v>
      </c>
      <c r="C5" s="145"/>
      <c r="D5" s="146"/>
      <c r="E5" s="145"/>
      <c r="F5" s="166"/>
      <c r="G5" s="203"/>
      <c r="H5" s="203"/>
      <c r="I5" s="146"/>
    </row>
    <row r="6" spans="1:9" ht="16.5" thickBot="1" x14ac:dyDescent="0.3">
      <c r="A6" s="194"/>
      <c r="B6" s="81" t="s">
        <v>250</v>
      </c>
      <c r="C6" s="145"/>
      <c r="D6" s="146"/>
      <c r="E6" s="145"/>
      <c r="F6" s="166"/>
      <c r="G6" s="203"/>
      <c r="H6" s="203"/>
      <c r="I6" s="146"/>
    </row>
    <row r="7" spans="1:9" ht="63.75" thickBot="1" x14ac:dyDescent="0.3">
      <c r="A7" s="194"/>
      <c r="B7" s="60" t="s">
        <v>365</v>
      </c>
      <c r="C7" s="145">
        <v>40</v>
      </c>
      <c r="D7" s="146"/>
      <c r="E7" s="145"/>
      <c r="F7" s="166">
        <v>0.08</v>
      </c>
      <c r="G7" s="203"/>
      <c r="H7" s="203"/>
      <c r="I7" s="146"/>
    </row>
    <row r="8" spans="1:9" ht="15.75" thickBot="1" x14ac:dyDescent="0.3">
      <c r="A8" s="194"/>
      <c r="B8" s="244" t="s">
        <v>366</v>
      </c>
      <c r="C8" s="205">
        <v>40</v>
      </c>
      <c r="D8" s="203"/>
      <c r="E8" s="205"/>
      <c r="F8" s="245">
        <v>0.08</v>
      </c>
      <c r="G8" s="203"/>
      <c r="H8" s="203"/>
      <c r="I8" s="203"/>
    </row>
    <row r="9" spans="1:9" ht="15.75" thickBot="1" x14ac:dyDescent="0.3">
      <c r="A9" s="194"/>
      <c r="B9" s="244"/>
      <c r="C9" s="205"/>
      <c r="D9" s="203"/>
      <c r="E9" s="205"/>
      <c r="F9" s="245"/>
      <c r="G9" s="203"/>
      <c r="H9" s="203"/>
      <c r="I9" s="203"/>
    </row>
    <row r="10" spans="1:9" ht="95.25" thickBot="1" x14ac:dyDescent="0.3">
      <c r="A10" s="194"/>
      <c r="B10" s="60" t="s">
        <v>367</v>
      </c>
      <c r="C10" s="145">
        <v>40</v>
      </c>
      <c r="D10" s="146"/>
      <c r="E10" s="145"/>
      <c r="F10" s="166">
        <v>0.08</v>
      </c>
      <c r="G10" s="203"/>
      <c r="H10" s="203"/>
      <c r="I10" s="146"/>
    </row>
    <row r="11" spans="1:9" ht="16.5" thickBot="1" x14ac:dyDescent="0.3">
      <c r="A11" s="194"/>
      <c r="B11" s="81" t="s">
        <v>368</v>
      </c>
      <c r="C11" s="145">
        <v>40</v>
      </c>
      <c r="D11" s="146"/>
      <c r="E11" s="145"/>
      <c r="F11" s="166">
        <v>0.08</v>
      </c>
      <c r="G11" s="203"/>
      <c r="H11" s="203"/>
      <c r="I11" s="146"/>
    </row>
    <row r="12" spans="1:9" ht="16.5" thickBot="1" x14ac:dyDescent="0.3">
      <c r="A12" s="194"/>
      <c r="B12" s="60" t="s">
        <v>369</v>
      </c>
      <c r="C12" s="145"/>
      <c r="D12" s="146"/>
      <c r="E12" s="145"/>
      <c r="F12" s="166"/>
      <c r="G12" s="203"/>
      <c r="H12" s="203"/>
      <c r="I12" s="146"/>
    </row>
    <row r="13" spans="1:9" ht="16.5" thickBot="1" x14ac:dyDescent="0.3">
      <c r="A13" s="57"/>
      <c r="B13" s="58" t="s">
        <v>241</v>
      </c>
      <c r="C13" s="18">
        <f>C5</f>
        <v>0</v>
      </c>
      <c r="D13" s="82"/>
      <c r="E13" s="82"/>
      <c r="F13" s="83">
        <f>F7</f>
        <v>0.08</v>
      </c>
      <c r="G13" s="203">
        <f>G5</f>
        <v>0</v>
      </c>
      <c r="H13" s="203"/>
      <c r="I13" s="146"/>
    </row>
    <row r="14" spans="1:9" x14ac:dyDescent="0.25">
      <c r="C14" s="74"/>
      <c r="D14" s="74"/>
      <c r="E14" s="74"/>
      <c r="F14" s="74"/>
      <c r="G14" s="74"/>
      <c r="H14" s="74"/>
      <c r="I14" s="74"/>
    </row>
    <row r="15" spans="1:9" ht="15.75" x14ac:dyDescent="0.25">
      <c r="A15" s="75" t="s">
        <v>242</v>
      </c>
      <c r="B15">
        <f>E13</f>
        <v>0</v>
      </c>
      <c r="C15" s="74"/>
      <c r="D15" s="74"/>
      <c r="E15" s="74"/>
      <c r="F15" s="74"/>
      <c r="G15" s="74"/>
      <c r="H15" s="74"/>
      <c r="I15" s="74"/>
    </row>
    <row r="16" spans="1:9" x14ac:dyDescent="0.25">
      <c r="A16" s="76" t="s">
        <v>243</v>
      </c>
      <c r="B16">
        <f>I13</f>
        <v>0</v>
      </c>
      <c r="C16" s="74"/>
      <c r="D16" s="74"/>
      <c r="E16" s="74"/>
      <c r="F16" s="74"/>
      <c r="G16" s="74"/>
      <c r="H16" s="74"/>
      <c r="I16" s="74"/>
    </row>
    <row r="17" spans="1:9" x14ac:dyDescent="0.25">
      <c r="A17" s="76" t="s">
        <v>244</v>
      </c>
      <c r="C17" s="74"/>
      <c r="D17" s="74"/>
      <c r="E17" s="74"/>
      <c r="F17" s="74"/>
      <c r="G17" s="74"/>
      <c r="H17" s="74"/>
      <c r="I17" s="74"/>
    </row>
  </sheetData>
  <mergeCells count="16">
    <mergeCell ref="G4:H4"/>
    <mergeCell ref="A5:A12"/>
    <mergeCell ref="G5:H5"/>
    <mergeCell ref="G6:H6"/>
    <mergeCell ref="G7:H7"/>
    <mergeCell ref="B8:B9"/>
    <mergeCell ref="C8:C9"/>
    <mergeCell ref="D8:D9"/>
    <mergeCell ref="E8:E9"/>
    <mergeCell ref="F8:F9"/>
    <mergeCell ref="G8:H9"/>
    <mergeCell ref="I8:I9"/>
    <mergeCell ref="G10:H10"/>
    <mergeCell ref="G11:H11"/>
    <mergeCell ref="G12:H12"/>
    <mergeCell ref="G13:H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6B00-9523-48F8-963F-EB421C1CF19A}">
  <dimension ref="A1:H18"/>
  <sheetViews>
    <sheetView workbookViewId="0">
      <selection activeCell="H8" sqref="G8:H14"/>
    </sheetView>
  </sheetViews>
  <sheetFormatPr defaultRowHeight="15" x14ac:dyDescent="0.25"/>
  <cols>
    <col min="2" max="2" width="60.28515625" customWidth="1"/>
  </cols>
  <sheetData>
    <row r="1" spans="1:8" ht="15.75" x14ac:dyDescent="0.25">
      <c r="A1" s="191" t="s">
        <v>370</v>
      </c>
      <c r="B1" s="191"/>
      <c r="C1" s="74"/>
      <c r="D1" s="74"/>
      <c r="E1" s="74"/>
      <c r="F1" s="74"/>
      <c r="G1" s="74"/>
      <c r="H1" s="74"/>
    </row>
    <row r="2" spans="1:8" ht="15.75" x14ac:dyDescent="0.25">
      <c r="A2" s="3"/>
      <c r="C2" s="74"/>
      <c r="D2" s="74"/>
      <c r="E2" s="74"/>
      <c r="F2" s="74"/>
      <c r="G2" s="74"/>
      <c r="H2" s="74"/>
    </row>
    <row r="3" spans="1:8" ht="16.5" thickBot="1" x14ac:dyDescent="0.3">
      <c r="A3" s="3"/>
      <c r="C3" s="74"/>
      <c r="D3" s="74"/>
      <c r="E3" s="74"/>
      <c r="F3" s="74"/>
      <c r="G3" s="74"/>
      <c r="H3" s="74"/>
    </row>
    <row r="4" spans="1:8" ht="16.5" thickBot="1" x14ac:dyDescent="0.3">
      <c r="A4" s="194" t="s">
        <v>150</v>
      </c>
      <c r="B4" s="194" t="s">
        <v>151</v>
      </c>
      <c r="C4" s="84" t="s">
        <v>371</v>
      </c>
      <c r="D4" s="194" t="s">
        <v>153</v>
      </c>
      <c r="E4" s="194" t="s">
        <v>154</v>
      </c>
      <c r="F4" s="194" t="s">
        <v>155</v>
      </c>
      <c r="G4" s="194" t="s">
        <v>246</v>
      </c>
      <c r="H4" s="194" t="s">
        <v>156</v>
      </c>
    </row>
    <row r="5" spans="1:8" ht="15.75" thickBot="1" x14ac:dyDescent="0.3">
      <c r="A5" s="194"/>
      <c r="B5" s="194"/>
      <c r="C5" s="85"/>
      <c r="D5" s="194"/>
      <c r="E5" s="194"/>
      <c r="F5" s="194"/>
      <c r="G5" s="194"/>
      <c r="H5" s="194"/>
    </row>
    <row r="6" spans="1:8" ht="16.5" thickBot="1" x14ac:dyDescent="0.3">
      <c r="A6" s="194"/>
      <c r="B6" s="194"/>
      <c r="C6" s="86" t="s">
        <v>372</v>
      </c>
      <c r="D6" s="194"/>
      <c r="E6" s="194"/>
      <c r="F6" s="194"/>
      <c r="G6" s="194"/>
      <c r="H6" s="194"/>
    </row>
    <row r="7" spans="1:8" ht="16.5" thickBot="1" x14ac:dyDescent="0.3">
      <c r="A7" s="194" t="s">
        <v>247</v>
      </c>
      <c r="B7" s="72" t="s">
        <v>373</v>
      </c>
      <c r="C7" s="145"/>
      <c r="D7" s="146"/>
      <c r="E7" s="145"/>
      <c r="F7" s="166" t="e">
        <f>#REF!</f>
        <v>#REF!</v>
      </c>
      <c r="G7" s="146"/>
      <c r="H7" s="146"/>
    </row>
    <row r="8" spans="1:8" ht="63.75" thickBot="1" x14ac:dyDescent="0.3">
      <c r="A8" s="194"/>
      <c r="B8" s="165" t="s">
        <v>374</v>
      </c>
      <c r="C8" s="145">
        <v>80</v>
      </c>
      <c r="D8" s="146"/>
      <c r="E8" s="145"/>
      <c r="F8" s="166"/>
      <c r="G8" s="146"/>
      <c r="H8" s="146"/>
    </row>
    <row r="9" spans="1:8" ht="32.25" thickBot="1" x14ac:dyDescent="0.3">
      <c r="A9" s="194"/>
      <c r="B9" s="165" t="s">
        <v>375</v>
      </c>
      <c r="C9" s="145">
        <v>80</v>
      </c>
      <c r="D9" s="146"/>
      <c r="E9" s="145"/>
      <c r="F9" s="166"/>
      <c r="G9" s="146"/>
      <c r="H9" s="146"/>
    </row>
    <row r="10" spans="1:8" ht="48" thickBot="1" x14ac:dyDescent="0.3">
      <c r="A10" s="194"/>
      <c r="B10" s="60" t="s">
        <v>376</v>
      </c>
      <c r="C10" s="145">
        <v>80</v>
      </c>
      <c r="D10" s="146"/>
      <c r="E10" s="145"/>
      <c r="F10" s="166"/>
      <c r="G10" s="146"/>
      <c r="H10" s="146"/>
    </row>
    <row r="11" spans="1:8" ht="16.5" thickBot="1" x14ac:dyDescent="0.3">
      <c r="A11" s="194"/>
      <c r="B11" s="60" t="s">
        <v>377</v>
      </c>
      <c r="C11" s="145">
        <v>2</v>
      </c>
      <c r="D11" s="146"/>
      <c r="E11" s="145"/>
      <c r="F11" s="166"/>
      <c r="G11" s="146"/>
      <c r="H11" s="146"/>
    </row>
    <row r="12" spans="1:8" ht="32.25" thickBot="1" x14ac:dyDescent="0.3">
      <c r="A12" s="194"/>
      <c r="B12" s="165" t="s">
        <v>378</v>
      </c>
      <c r="C12" s="145">
        <v>2</v>
      </c>
      <c r="D12" s="146"/>
      <c r="E12" s="145"/>
      <c r="F12" s="166"/>
      <c r="G12" s="87"/>
      <c r="H12" s="146"/>
    </row>
    <row r="13" spans="1:8" ht="16.5" thickBot="1" x14ac:dyDescent="0.3">
      <c r="A13" s="194"/>
      <c r="B13" s="60" t="s">
        <v>379</v>
      </c>
      <c r="C13" s="145"/>
      <c r="D13" s="146"/>
      <c r="E13" s="145"/>
      <c r="F13" s="166"/>
      <c r="G13" s="166"/>
      <c r="H13" s="166"/>
    </row>
    <row r="14" spans="1:8" ht="16.5" thickBot="1" x14ac:dyDescent="0.3">
      <c r="A14" s="57"/>
      <c r="B14" s="58" t="s">
        <v>241</v>
      </c>
      <c r="C14" s="18">
        <f>C7</f>
        <v>0</v>
      </c>
      <c r="D14" s="82"/>
      <c r="E14" s="82"/>
      <c r="F14" s="82"/>
      <c r="G14" s="82"/>
      <c r="H14" s="146"/>
    </row>
    <row r="15" spans="1:8" x14ac:dyDescent="0.25">
      <c r="C15" s="74"/>
      <c r="D15" s="74"/>
      <c r="E15" s="74"/>
      <c r="F15" s="74"/>
      <c r="G15" s="74"/>
      <c r="H15" s="74"/>
    </row>
    <row r="16" spans="1:8" ht="15.75" x14ac:dyDescent="0.25">
      <c r="A16" s="75" t="s">
        <v>242</v>
      </c>
      <c r="B16">
        <f>G14</f>
        <v>0</v>
      </c>
      <c r="C16" s="74"/>
      <c r="D16" s="74"/>
      <c r="E16" s="74"/>
      <c r="F16" s="74"/>
      <c r="G16" s="74"/>
      <c r="H16" s="74"/>
    </row>
    <row r="17" spans="1:8" x14ac:dyDescent="0.25">
      <c r="A17" s="76" t="s">
        <v>243</v>
      </c>
      <c r="B17">
        <f>H14</f>
        <v>0</v>
      </c>
      <c r="C17" s="74"/>
      <c r="D17" s="74"/>
      <c r="E17" s="74"/>
      <c r="F17" s="74"/>
      <c r="G17" s="74"/>
      <c r="H17" s="74"/>
    </row>
    <row r="18" spans="1:8" x14ac:dyDescent="0.25">
      <c r="A18" s="76" t="s">
        <v>244</v>
      </c>
      <c r="C18" s="74"/>
      <c r="D18" s="74"/>
      <c r="E18" s="74"/>
      <c r="F18" s="74"/>
      <c r="G18" s="74"/>
      <c r="H18" s="74"/>
    </row>
  </sheetData>
  <mergeCells count="9">
    <mergeCell ref="H4:H6"/>
    <mergeCell ref="A7:A13"/>
    <mergeCell ref="A1:B1"/>
    <mergeCell ref="A4:A6"/>
    <mergeCell ref="B4:B6"/>
    <mergeCell ref="D4:D6"/>
    <mergeCell ref="E4:E6"/>
    <mergeCell ref="F4:F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</vt:i4>
      </vt:variant>
    </vt:vector>
  </HeadingPairs>
  <TitlesOfParts>
    <vt:vector size="1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Podsumowanie</vt:lpstr>
      <vt:lpstr>'Pakiet 1'!OLE_LINK2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 Chrzanowski</dc:creator>
  <dc:description/>
  <cp:lastModifiedBy>Bartłomiej Wirkus</cp:lastModifiedBy>
  <cp:revision>81</cp:revision>
  <cp:lastPrinted>2021-03-10T12:35:08Z</cp:lastPrinted>
  <dcterms:created xsi:type="dcterms:W3CDTF">2018-02-20T13:55:24Z</dcterms:created>
  <dcterms:modified xsi:type="dcterms:W3CDTF">2021-04-16T08:23:01Z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